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4"/>
  <workbookPr codeName="ThisWorkbook" defaultThemeVersion="202300"/>
  <mc:AlternateContent xmlns:mc="http://schemas.openxmlformats.org/markup-compatibility/2006">
    <mc:Choice Requires="x15">
      <x15ac:absPath xmlns:x15ac="http://schemas.microsoft.com/office/spreadsheetml/2010/11/ac" url="https://globalfiduciarypartners540-my.sharepoint.com/personal/warrencovert_globalfiduciarypartners540_onmicrosoft_com/Documents/05 Minimum Records Retention/03 Marketing Archives/08 Static Pieces/0414 Post Paycheck Analyzer/"/>
    </mc:Choice>
  </mc:AlternateContent>
  <xr:revisionPtr revIDLastSave="24" documentId="8_{0D8FE71D-13A5-774A-8B26-1598E9ECDC46}" xr6:coauthVersionLast="47" xr6:coauthVersionMax="47" xr10:uidLastSave="{C34E4291-852C-B946-8EFD-594B6E982328}"/>
  <bookViews>
    <workbookView xWindow="100" yWindow="640" windowWidth="37220" windowHeight="19220" xr2:uid="{DAB41C01-85CD-0344-8A08-EBADB0BC7AF6}"/>
  </bookViews>
  <sheets>
    <sheet name="Calculator" sheetId="1" r:id="rId1"/>
    <sheet name="FSPS" sheetId="14" state="veryHidden" r:id="rId2"/>
    <sheet name="FICA Tax" sheetId="13" state="veryHidden" r:id="rId3"/>
    <sheet name="Paycheck final" sheetId="12" state="veryHidden" r:id="rId4"/>
    <sheet name="Contributions" sheetId="11" state="veryHidden" r:id="rId5"/>
    <sheet name="Salary Schedule" sheetId="2" state="veryHidden" r:id="rId6"/>
    <sheet name="Hardship" sheetId="6" state="veryHidden" r:id="rId7"/>
    <sheet name="COLA" sheetId="5" state="veryHidden" r:id="rId8"/>
    <sheet name="Spendable Income Table" sheetId="7" state="veryHidden" r:id="rId9"/>
    <sheet name="Federal Tax Rates" sheetId="8" state="veryHidden" r:id="rId10"/>
    <sheet name="State Taxes" sheetId="10" state="veryHidden" r:id="rId11"/>
    <sheet name="Total tax savings calculator" sheetId="18" state="veryHidden" r:id="rId12"/>
  </sheets>
  <definedNames>
    <definedName name="_xlnm._FilterDatabase" localSheetId="7" hidden="1">COLA!$A$2:$C$2</definedName>
    <definedName name="_xlnm._FilterDatabase" localSheetId="6" hidden="1">Hardship!$A$2:$C$2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5" i="1" l="1"/>
  <c r="D23" i="11" l="1" a="1"/>
  <c r="D23" i="11" s="1"/>
  <c r="D22" i="11" a="1"/>
  <c r="D22" i="11" s="1"/>
  <c r="C22" i="11" a="1"/>
  <c r="C22" i="11" s="1"/>
  <c r="D21" i="11" a="1"/>
  <c r="D21" i="11" s="1"/>
  <c r="C21" i="11" a="1"/>
  <c r="C21" i="11" s="1"/>
  <c r="D20" i="11" a="1"/>
  <c r="D20" i="11" s="1"/>
  <c r="C23" i="11" a="1"/>
  <c r="C23" i="11" s="1"/>
  <c r="E30" i="1" l="1"/>
  <c r="C16" i="11" a="1"/>
  <c r="C16" i="11" s="1"/>
  <c r="K31" i="1" s="1"/>
  <c r="P7" i="10" l="1"/>
  <c r="F4" i="6" l="1"/>
  <c r="P8" i="8"/>
  <c r="G19" i="10" l="1"/>
  <c r="G20" i="10" s="1"/>
  <c r="G21" i="10" s="1"/>
  <c r="G22" i="10" s="1"/>
  <c r="G23" i="10" s="1"/>
  <c r="G24" i="10" s="1"/>
  <c r="G25" i="10" s="1"/>
  <c r="C19" i="10"/>
  <c r="C20" i="10" s="1"/>
  <c r="C21" i="10" s="1"/>
  <c r="C22" i="10" s="1"/>
  <c r="C23" i="10" s="1"/>
  <c r="C24" i="10" s="1"/>
  <c r="C25" i="10" s="1"/>
  <c r="C38" i="10"/>
  <c r="C39" i="10" s="1"/>
  <c r="C4" i="10"/>
  <c r="C5" i="10" s="1"/>
  <c r="C6" i="10" s="1"/>
  <c r="C7" i="10" s="1"/>
  <c r="C8" i="10" s="1"/>
  <c r="C9" i="10" s="1"/>
  <c r="E19" i="2"/>
  <c r="I16" i="1" s="1"/>
  <c r="L12" i="7"/>
  <c r="J5" i="8"/>
  <c r="J6" i="8" s="1"/>
  <c r="J7" i="8" s="1"/>
  <c r="J8" i="8" s="1"/>
  <c r="J9" i="8" s="1"/>
  <c r="J10" i="8" s="1"/>
  <c r="J11" i="8" s="1"/>
  <c r="H5" i="8"/>
  <c r="H6" i="8" s="1"/>
  <c r="H7" i="8" s="1"/>
  <c r="H8" i="8" s="1"/>
  <c r="H9" i="8" s="1"/>
  <c r="H10" i="8" s="1"/>
  <c r="H11" i="8" s="1"/>
  <c r="J4" i="8"/>
  <c r="I15" i="8"/>
  <c r="F5" i="8"/>
  <c r="F6" i="8" s="1"/>
  <c r="F7" i="8" s="1"/>
  <c r="F8" i="8" s="1"/>
  <c r="F9" i="8" s="1"/>
  <c r="F10" i="8" s="1"/>
  <c r="F11" i="8" s="1"/>
  <c r="D5" i="8"/>
  <c r="F4" i="8"/>
  <c r="D4" i="8"/>
  <c r="H27" i="2" l="1"/>
  <c r="D6" i="8"/>
  <c r="D7" i="8" s="1"/>
  <c r="D8" i="8" s="1"/>
  <c r="D9" i="8" s="1"/>
  <c r="D10" i="8" s="1"/>
  <c r="D11" i="8" s="1"/>
  <c r="F5" i="6"/>
  <c r="F6" i="6" s="1"/>
  <c r="F5" i="14"/>
  <c r="F7" i="14"/>
  <c r="F14" i="14" s="1" a="1"/>
  <c r="F14" i="14" s="1"/>
  <c r="E41" i="1" s="1"/>
  <c r="E42" i="1" s="1"/>
  <c r="F6" i="14"/>
  <c r="L10" i="7"/>
  <c r="L11" i="7" s="1" a="1"/>
  <c r="L11" i="7" s="1"/>
  <c r="L13" i="7" s="1"/>
  <c r="H18" i="1" l="1"/>
  <c r="F20" i="1" s="1"/>
  <c r="F22" i="1" s="1"/>
  <c r="G18" i="1"/>
  <c r="E22" i="1" s="1"/>
  <c r="E20" i="1" l="1"/>
  <c r="P4" i="8" s="1"/>
  <c r="P5" i="8" s="1"/>
  <c r="O28" i="8" s="1"/>
  <c r="J27" i="2"/>
  <c r="I27" i="2"/>
  <c r="I18" i="1"/>
  <c r="P16" i="8" l="1"/>
  <c r="P4" i="10"/>
  <c r="I20" i="1"/>
  <c r="I22" i="1" s="1"/>
  <c r="G3" i="13"/>
  <c r="G5" i="13"/>
  <c r="G4" i="13"/>
  <c r="P5" i="10" l="1"/>
  <c r="G3" i="10" s="1"/>
  <c r="G6" i="10" s="1"/>
  <c r="D21" i="8"/>
  <c r="D22" i="8" s="1"/>
  <c r="F21" i="8"/>
  <c r="F24" i="8" s="1"/>
  <c r="J21" i="8"/>
  <c r="J23" i="8" s="1"/>
  <c r="H21" i="8"/>
  <c r="H24" i="8" s="1"/>
  <c r="G6" i="13"/>
  <c r="H34" i="1" s="1"/>
  <c r="G36" i="10" l="1"/>
  <c r="G39" i="10" s="1"/>
  <c r="N18" i="10"/>
  <c r="N21" i="10" s="1"/>
  <c r="K18" i="10"/>
  <c r="K20" i="10" s="1"/>
  <c r="J3" i="10"/>
  <c r="J6" i="10" s="1"/>
  <c r="F22" i="8"/>
  <c r="F23" i="8"/>
  <c r="D24" i="8"/>
  <c r="O29" i="8" s="1" a="1"/>
  <c r="O29" i="8" s="1"/>
  <c r="O31" i="8" s="1"/>
  <c r="C6" i="18" s="1"/>
  <c r="D23" i="8"/>
  <c r="J36" i="10"/>
  <c r="J38" i="10" s="1"/>
  <c r="P11" i="10"/>
  <c r="G5" i="10"/>
  <c r="J24" i="8"/>
  <c r="H22" i="8"/>
  <c r="J22" i="8"/>
  <c r="H23" i="8"/>
  <c r="G4" i="10"/>
  <c r="G37" i="10" l="1"/>
  <c r="G38" i="10"/>
  <c r="N20" i="10"/>
  <c r="N19" i="10"/>
  <c r="F26" i="8"/>
  <c r="J4" i="10"/>
  <c r="K21" i="10"/>
  <c r="P12" i="10" s="1" a="1"/>
  <c r="P12" i="10" s="1"/>
  <c r="P13" i="10" s="1"/>
  <c r="C7" i="18" s="1"/>
  <c r="C8" i="18" s="1"/>
  <c r="O28" i="1" s="1"/>
  <c r="O29" i="1" s="1"/>
  <c r="K19" i="10"/>
  <c r="J5" i="10"/>
  <c r="D26" i="8"/>
  <c r="J39" i="10"/>
  <c r="J37" i="10"/>
  <c r="J26" i="8"/>
  <c r="G8" i="10"/>
  <c r="H26" i="8"/>
  <c r="G41" i="10" l="1"/>
  <c r="H32" i="1" a="1"/>
  <c r="H32" i="1" s="1"/>
  <c r="N23" i="10"/>
  <c r="K23" i="10"/>
  <c r="J8" i="10"/>
  <c r="J41" i="10"/>
  <c r="H33" i="1" a="1"/>
  <c r="H33" i="1" s="1"/>
  <c r="H35" i="1" l="1"/>
  <c r="E16" i="12" s="1"/>
  <c r="E17" i="12" s="1"/>
  <c r="E18" i="12" s="1"/>
  <c r="E19" i="12" s="1"/>
  <c r="L28" i="1" s="1"/>
  <c r="L29" i="1" s="1"/>
  <c r="H36" i="1" l="1"/>
  <c r="H37"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<sst xmlns="http://schemas.openxmlformats.org/spreadsheetml/2006/main" count="3527" uniqueCount="1018">
  <si>
    <t>Step</t>
  </si>
  <si>
    <t>Salary</t>
  </si>
  <si>
    <t>Total</t>
  </si>
  <si>
    <t>Post</t>
  </si>
  <si>
    <t>Differentials</t>
  </si>
  <si>
    <t>COLA</t>
  </si>
  <si>
    <t>Hardship</t>
  </si>
  <si>
    <t>Class</t>
  </si>
  <si>
    <t>Step 1</t>
  </si>
  <si>
    <t>Step 2</t>
  </si>
  <si>
    <t>Step 3</t>
  </si>
  <si>
    <t>Step 4</t>
  </si>
  <si>
    <t>Step 5</t>
  </si>
  <si>
    <t>Step 6</t>
  </si>
  <si>
    <t>Step 7</t>
  </si>
  <si>
    <t>Step 8</t>
  </si>
  <si>
    <t>Step 9</t>
  </si>
  <si>
    <t>Step 10</t>
  </si>
  <si>
    <t>Step 11</t>
  </si>
  <si>
    <t>Step 12</t>
  </si>
  <si>
    <t>Step 13</t>
  </si>
  <si>
    <t>Step 14</t>
  </si>
  <si>
    <t>S</t>
  </si>
  <si>
    <t>Country Name</t>
  </si>
  <si>
    <t>Post Name</t>
  </si>
  <si>
    <t>AFGHANISTAN</t>
  </si>
  <si>
    <t>Kabul</t>
  </si>
  <si>
    <t>Other</t>
  </si>
  <si>
    <t>ALBANIA</t>
  </si>
  <si>
    <t>Tirana</t>
  </si>
  <si>
    <t>ALGERIA</t>
  </si>
  <si>
    <t>Algiers</t>
  </si>
  <si>
    <t>ANGOLA</t>
  </si>
  <si>
    <t>Luanda</t>
  </si>
  <si>
    <t>ANTARCTIC REGION POSTS</t>
  </si>
  <si>
    <t>Antarctic Region Posts</t>
  </si>
  <si>
    <t>ANTIGUA AND BARBUDA</t>
  </si>
  <si>
    <t>Antigua and Barbuda</t>
  </si>
  <si>
    <t>St. Johns</t>
  </si>
  <si>
    <t>ARCTIC CIRCLE POSTS</t>
  </si>
  <si>
    <t>Arctic Circle Posts</t>
  </si>
  <si>
    <t>ARGENTINA</t>
  </si>
  <si>
    <t>Buenos Aires</t>
  </si>
  <si>
    <t>ARMENIA</t>
  </si>
  <si>
    <t>Yerevan</t>
  </si>
  <si>
    <t>Aruba</t>
  </si>
  <si>
    <t>Oranjestad</t>
  </si>
  <si>
    <t>AUSTRALIA</t>
  </si>
  <si>
    <t>Adelaide</t>
  </si>
  <si>
    <t>Alice Springs</t>
  </si>
  <si>
    <t>Amberley RAAF Base</t>
  </si>
  <si>
    <t>Bendigo</t>
  </si>
  <si>
    <t>Brisbane</t>
  </si>
  <si>
    <t>Canberra</t>
  </si>
  <si>
    <t>Darwin, Northern Territory</t>
  </si>
  <si>
    <t>Garden Island</t>
  </si>
  <si>
    <t>Geraldton</t>
  </si>
  <si>
    <t>Gold Coast</t>
  </si>
  <si>
    <t>Melbourne</t>
  </si>
  <si>
    <t>Newcastle, NSW</t>
  </si>
  <si>
    <t>Oakey</t>
  </si>
  <si>
    <t>Perth</t>
  </si>
  <si>
    <t>Richmond, NSW</t>
  </si>
  <si>
    <t>Rockingham</t>
  </si>
  <si>
    <t>Sydney</t>
  </si>
  <si>
    <t>Toowoomba</t>
  </si>
  <si>
    <t>Townsville</t>
  </si>
  <si>
    <t>Walkerville, S.A.</t>
  </si>
  <si>
    <t>Williamtown</t>
  </si>
  <si>
    <t>Wollongong</t>
  </si>
  <si>
    <t>AUSTRIA</t>
  </si>
  <si>
    <t>Vienna</t>
  </si>
  <si>
    <t>AZERBAIJAN</t>
  </si>
  <si>
    <t>Baku</t>
  </si>
  <si>
    <t>Bahamas, The</t>
  </si>
  <si>
    <t>Andros Island</t>
  </si>
  <si>
    <t>Grand Bahama Island</t>
  </si>
  <si>
    <t>Nassau</t>
  </si>
  <si>
    <t>BAHRAIN</t>
  </si>
  <si>
    <t>Bahrain</t>
  </si>
  <si>
    <t>BANGLADESH</t>
  </si>
  <si>
    <t>Dhaka</t>
  </si>
  <si>
    <t>BARBADOS</t>
  </si>
  <si>
    <t>Barbados</t>
  </si>
  <si>
    <t>BELARUS</t>
  </si>
  <si>
    <t>Minsk</t>
  </si>
  <si>
    <t>BELGIUM</t>
  </si>
  <si>
    <t>Antwerp</t>
  </si>
  <si>
    <t>Bertrix</t>
  </si>
  <si>
    <t>Brussels</t>
  </si>
  <si>
    <t>Florennes</t>
  </si>
  <si>
    <t>Gosselies</t>
  </si>
  <si>
    <t>Henri-Chapelle</t>
  </si>
  <si>
    <t>Herstal</t>
  </si>
  <si>
    <t>Hoogbuul</t>
  </si>
  <si>
    <t>Kleine Brogel</t>
  </si>
  <si>
    <t>Mons</t>
  </si>
  <si>
    <t>Neuville-en-Condroz</t>
  </si>
  <si>
    <t>SHAPE/Chievres</t>
  </si>
  <si>
    <t>Waereghem</t>
  </si>
  <si>
    <t>Zutendaal</t>
  </si>
  <si>
    <t>BELIZE</t>
  </si>
  <si>
    <t>Belmopan</t>
  </si>
  <si>
    <t>BENIN</t>
  </si>
  <si>
    <t>Cotonou</t>
  </si>
  <si>
    <t>BERMUDA</t>
  </si>
  <si>
    <t>Bermuda</t>
  </si>
  <si>
    <t>BOLIVIA</t>
  </si>
  <si>
    <t>Cochabamba</t>
  </si>
  <si>
    <t>La Paz</t>
  </si>
  <si>
    <t>Santa Cruz</t>
  </si>
  <si>
    <t>Bonaire, Sint Eustatius, and Saba</t>
  </si>
  <si>
    <t>Bosnia and Herzegovina</t>
  </si>
  <si>
    <t>Banja Luka</t>
  </si>
  <si>
    <t>Sarajevo</t>
  </si>
  <si>
    <t>BOTSWANA</t>
  </si>
  <si>
    <t>Gaborone</t>
  </si>
  <si>
    <t>Selebi Phikwe</t>
  </si>
  <si>
    <t>BRAZIL</t>
  </si>
  <si>
    <t>Belo Horizonte</t>
  </si>
  <si>
    <t>Brasilia</t>
  </si>
  <si>
    <t>Campinas</t>
  </si>
  <si>
    <t>Fortaleza</t>
  </si>
  <si>
    <t>Maranhao Mato Grosso &amp; Do Sul</t>
  </si>
  <si>
    <t>Porto Alegre</t>
  </si>
  <si>
    <t>Recife, Pernambuco</t>
  </si>
  <si>
    <t>Rio de Janeiro</t>
  </si>
  <si>
    <t>Sao Paulo</t>
  </si>
  <si>
    <t>BRUNEI</t>
  </si>
  <si>
    <t>Bandar Seri Begawan</t>
  </si>
  <si>
    <t>BULGARIA</t>
  </si>
  <si>
    <t>Sofia</t>
  </si>
  <si>
    <t>BURKINA FASO</t>
  </si>
  <si>
    <t>Ouagadougou</t>
  </si>
  <si>
    <t>BURMA</t>
  </si>
  <si>
    <t>Rangoon</t>
  </si>
  <si>
    <t>BURUNDI</t>
  </si>
  <si>
    <t>Bujumbura</t>
  </si>
  <si>
    <t>CABO VERDE</t>
  </si>
  <si>
    <t>Praia</t>
  </si>
  <si>
    <t>CAMBODIA</t>
  </si>
  <si>
    <t>Phnom Penh</t>
  </si>
  <si>
    <t>CAMEROON</t>
  </si>
  <si>
    <t>Douala</t>
  </si>
  <si>
    <t>Yaounde</t>
  </si>
  <si>
    <t>CANADA</t>
  </si>
  <si>
    <t>Amherstburg</t>
  </si>
  <si>
    <t>Argentia</t>
  </si>
  <si>
    <t>Calgary</t>
  </si>
  <si>
    <t>Dartmouth</t>
  </si>
  <si>
    <t>Edmonton</t>
  </si>
  <si>
    <t>Halifax</t>
  </si>
  <si>
    <t>Kingston</t>
  </si>
  <si>
    <t>Kingsville</t>
  </si>
  <si>
    <t>London, Ontario</t>
  </si>
  <si>
    <t>Montreal</t>
  </si>
  <si>
    <t>Nanoose Bay</t>
  </si>
  <si>
    <t>North Bay Canadian Forces Base</t>
  </si>
  <si>
    <t>Ottawa</t>
  </si>
  <si>
    <t>Prince Rupert</t>
  </si>
  <si>
    <t>Quebec</t>
  </si>
  <si>
    <t>Toronto</t>
  </si>
  <si>
    <t>Vancouver</t>
  </si>
  <si>
    <t>Victoria</t>
  </si>
  <si>
    <t>Windsor</t>
  </si>
  <si>
    <t>Winnipeg</t>
  </si>
  <si>
    <t>CENTRAL AFRICAN REPUBLIC</t>
  </si>
  <si>
    <t>Bangui</t>
  </si>
  <si>
    <t>CHAD</t>
  </si>
  <si>
    <t>Ndjamena</t>
  </si>
  <si>
    <t>CHAGOS ARCHIPELAGO</t>
  </si>
  <si>
    <t>Diego Garcia</t>
  </si>
  <si>
    <t>CHILE</t>
  </si>
  <si>
    <t>Santiago</t>
  </si>
  <si>
    <t>CHINA</t>
  </si>
  <si>
    <t>Beijing</t>
  </si>
  <si>
    <t>Chengdu</t>
  </si>
  <si>
    <t>Guangzhou</t>
  </si>
  <si>
    <t>Kunming</t>
  </si>
  <si>
    <t>Nanjing</t>
  </si>
  <si>
    <t>Shanghai</t>
  </si>
  <si>
    <t>Shenyang</t>
  </si>
  <si>
    <t>Wuhan</t>
  </si>
  <si>
    <t>COLOMBIA</t>
  </si>
  <si>
    <t>Barranquilla</t>
  </si>
  <si>
    <t>Bogota</t>
  </si>
  <si>
    <t>Cartagena</t>
  </si>
  <si>
    <t>COMOROS</t>
  </si>
  <si>
    <t>Moroni</t>
  </si>
  <si>
    <t>COSTA RICA</t>
  </si>
  <si>
    <t>San Jose</t>
  </si>
  <si>
    <t>COTE D'IVOIRE</t>
  </si>
  <si>
    <t>Abidjan</t>
  </si>
  <si>
    <t>CROATIA</t>
  </si>
  <si>
    <t>Zagreb</t>
  </si>
  <si>
    <t>CUBA</t>
  </si>
  <si>
    <t>Guantanamo Bay</t>
  </si>
  <si>
    <t>Havana</t>
  </si>
  <si>
    <t>Curacao</t>
  </si>
  <si>
    <t>CYPRUS</t>
  </si>
  <si>
    <t>Nicosia</t>
  </si>
  <si>
    <t>Czechia</t>
  </si>
  <si>
    <t>Prague</t>
  </si>
  <si>
    <t>DEM. PEOPLE'S REPUBLIC OF KOREA</t>
  </si>
  <si>
    <t>Pyongyang</t>
  </si>
  <si>
    <t>DEMOCRATIC REPUBLIC OF THE CONGO</t>
  </si>
  <si>
    <t>Kinshasa</t>
  </si>
  <si>
    <t>DENMARK</t>
  </si>
  <si>
    <t>Copenhagen</t>
  </si>
  <si>
    <t>DJIBOUTI</t>
  </si>
  <si>
    <t>Djibouti City</t>
  </si>
  <si>
    <t>DOMINICAN REPUBLIC</t>
  </si>
  <si>
    <t>Santo Domingo</t>
  </si>
  <si>
    <t>Dutch Caribbean</t>
  </si>
  <si>
    <t>ECUADOR</t>
  </si>
  <si>
    <t>Guayaquil</t>
  </si>
  <si>
    <t>Quito</t>
  </si>
  <si>
    <t>EGYPT</t>
  </si>
  <si>
    <t>Alexandria</t>
  </si>
  <si>
    <t>Cairo</t>
  </si>
  <si>
    <t>EL SALVADOR</t>
  </si>
  <si>
    <t>San Salvador</t>
  </si>
  <si>
    <t>EQUATORIAL GUINEA</t>
  </si>
  <si>
    <t>Malabo</t>
  </si>
  <si>
    <t>ERITREA</t>
  </si>
  <si>
    <t>Asmara</t>
  </si>
  <si>
    <t>ESTONIA</t>
  </si>
  <si>
    <t>Tallinn</t>
  </si>
  <si>
    <t>ESWATINI</t>
  </si>
  <si>
    <t>Mbabane</t>
  </si>
  <si>
    <t>ETHIOPIA</t>
  </si>
  <si>
    <t>Addis Ababa</t>
  </si>
  <si>
    <t>FIJI</t>
  </si>
  <si>
    <t>Suva</t>
  </si>
  <si>
    <t>FINLAND</t>
  </si>
  <si>
    <t>Helsinki</t>
  </si>
  <si>
    <t>FRANCE</t>
  </si>
  <si>
    <t>Belleau</t>
  </si>
  <si>
    <t>Bony</t>
  </si>
  <si>
    <t>Draguignan</t>
  </si>
  <si>
    <t>Epinal</t>
  </si>
  <si>
    <t>Fere en Tardenois</t>
  </si>
  <si>
    <t>Fontainebleau</t>
  </si>
  <si>
    <t>Garches</t>
  </si>
  <si>
    <t>Le Havre</t>
  </si>
  <si>
    <t>Lyon</t>
  </si>
  <si>
    <t>Marseille</t>
  </si>
  <si>
    <t>Montpellier</t>
  </si>
  <si>
    <t>Paris</t>
  </si>
  <si>
    <t>Romagne-sous-Montfaucon</t>
  </si>
  <si>
    <t>Sevres</t>
  </si>
  <si>
    <t>St. Avold</t>
  </si>
  <si>
    <t>St. James</t>
  </si>
  <si>
    <t>St. Laurent</t>
  </si>
  <si>
    <t>St. Mihiel</t>
  </si>
  <si>
    <t>Strasbourg</t>
  </si>
  <si>
    <t>Suresnes</t>
  </si>
  <si>
    <t>Versailles</t>
  </si>
  <si>
    <t>GABON</t>
  </si>
  <si>
    <t>Libreville</t>
  </si>
  <si>
    <t>Gambia, The</t>
  </si>
  <si>
    <t>Banjul</t>
  </si>
  <si>
    <t>GEORGIA</t>
  </si>
  <si>
    <t>Tbilisi</t>
  </si>
  <si>
    <t>GERMANY</t>
  </si>
  <si>
    <t>Augsburg</t>
  </si>
  <si>
    <t>Babenhausen</t>
  </si>
  <si>
    <t>Bad Aibling</t>
  </si>
  <si>
    <t>Bad Kreuznach</t>
  </si>
  <si>
    <t>Bad Nauheim</t>
  </si>
  <si>
    <t>Baumholder</t>
  </si>
  <si>
    <t>Berchtesgaden</t>
  </si>
  <si>
    <t>Berlin</t>
  </si>
  <si>
    <t>Birkenfeld</t>
  </si>
  <si>
    <t>Boeblingen</t>
  </si>
  <si>
    <t>Bonn</t>
  </si>
  <si>
    <t>Bremen</t>
  </si>
  <si>
    <t>Bremerhaven</t>
  </si>
  <si>
    <t>Butzbach</t>
  </si>
  <si>
    <t>Cologne</t>
  </si>
  <si>
    <t>Darmstadt</t>
  </si>
  <si>
    <t>Delmenhorst</t>
  </si>
  <si>
    <t>Duesseldorf</t>
  </si>
  <si>
    <t>Dulmen</t>
  </si>
  <si>
    <t>Erlangen</t>
  </si>
  <si>
    <t>Flensburg</t>
  </si>
  <si>
    <t>Frankfurt am Main</t>
  </si>
  <si>
    <t>Friedberg</t>
  </si>
  <si>
    <t>Fuerth</t>
  </si>
  <si>
    <t>Garlstedt</t>
  </si>
  <si>
    <t>Garmisch-Partenkirchen</t>
  </si>
  <si>
    <t>Geilenkirchen</t>
  </si>
  <si>
    <t>Gelnhausen</t>
  </si>
  <si>
    <t>Germersheim</t>
  </si>
  <si>
    <t>Giebelstadt</t>
  </si>
  <si>
    <t>Grafenwoehr</t>
  </si>
  <si>
    <t>Grefrath</t>
  </si>
  <si>
    <t>Greven</t>
  </si>
  <si>
    <t>Hamburg</t>
  </si>
  <si>
    <t>Hanau</t>
  </si>
  <si>
    <t>Handorf</t>
  </si>
  <si>
    <t>Hannover</t>
  </si>
  <si>
    <t>Heidelberg</t>
  </si>
  <si>
    <t>Heilbronn</t>
  </si>
  <si>
    <t>Herongen</t>
  </si>
  <si>
    <t>Idar-Oberstein</t>
  </si>
  <si>
    <t>Ingolstadt</t>
  </si>
  <si>
    <t>Kaiserslautern, Landkreis</t>
  </si>
  <si>
    <t>Kalkar</t>
  </si>
  <si>
    <t>Karlsruhe</t>
  </si>
  <si>
    <t>Kerpen</t>
  </si>
  <si>
    <t>Kitzingen</t>
  </si>
  <si>
    <t>Koblenz</t>
  </si>
  <si>
    <t>Leimen</t>
  </si>
  <si>
    <t>Leipzig</t>
  </si>
  <si>
    <t>Ludwigsburg</t>
  </si>
  <si>
    <t>Mainz</t>
  </si>
  <si>
    <t>Mannheim</t>
  </si>
  <si>
    <t>Mayen</t>
  </si>
  <si>
    <t>Moenchen-Gladbach</t>
  </si>
  <si>
    <t>Muenster</t>
  </si>
  <si>
    <t>Munich</t>
  </si>
  <si>
    <t>Nellingen</t>
  </si>
  <si>
    <t>Neubruecke</t>
  </si>
  <si>
    <t>Nuernberg</t>
  </si>
  <si>
    <t>Ober Ramstadt</t>
  </si>
  <si>
    <t>Oberammergau</t>
  </si>
  <si>
    <t>Osterholz-Scharmbeck</t>
  </si>
  <si>
    <t>Pfullendorf</t>
  </si>
  <si>
    <t>Pirmasens</t>
  </si>
  <si>
    <t>Rheinau</t>
  </si>
  <si>
    <t>Rheinberg</t>
  </si>
  <si>
    <t>Schwabach</t>
  </si>
  <si>
    <t>Schwetzingen</t>
  </si>
  <si>
    <t>Seckenheim</t>
  </si>
  <si>
    <t>Sembach</t>
  </si>
  <si>
    <t>Stuttgart</t>
  </si>
  <si>
    <t>Twisteden</t>
  </si>
  <si>
    <t>Vilseck</t>
  </si>
  <si>
    <t>Wahn</t>
  </si>
  <si>
    <t>Wertheim</t>
  </si>
  <si>
    <t>Wiesbaden</t>
  </si>
  <si>
    <t>Worms</t>
  </si>
  <si>
    <t>Wuerzburg</t>
  </si>
  <si>
    <t>Zirndorf</t>
  </si>
  <si>
    <t>Zweibrucken</t>
  </si>
  <si>
    <t>GHANA</t>
  </si>
  <si>
    <t>Accra</t>
  </si>
  <si>
    <t>GREECE</t>
  </si>
  <si>
    <t>Argyroupolis</t>
  </si>
  <si>
    <t>Athens</t>
  </si>
  <si>
    <t>Elefsis</t>
  </si>
  <si>
    <t>Ellinikon</t>
  </si>
  <si>
    <t>Iraklion (Crete)</t>
  </si>
  <si>
    <t>Mt. Hortiatis</t>
  </si>
  <si>
    <t>Mt. Parnis</t>
  </si>
  <si>
    <t>Mt. Pateras</t>
  </si>
  <si>
    <t>Nea Makri</t>
  </si>
  <si>
    <t>Perivolaki</t>
  </si>
  <si>
    <t>Piraeus</t>
  </si>
  <si>
    <t>Souda Bay (Crete)</t>
  </si>
  <si>
    <t>Tanagra</t>
  </si>
  <si>
    <t>Thessaloniki</t>
  </si>
  <si>
    <t>GREENLAND</t>
  </si>
  <si>
    <t>Nuuk</t>
  </si>
  <si>
    <t>GRENADA</t>
  </si>
  <si>
    <t>Grenada</t>
  </si>
  <si>
    <t>St. George's</t>
  </si>
  <si>
    <t>GUATEMALA</t>
  </si>
  <si>
    <t>Guatemala City</t>
  </si>
  <si>
    <t>GUINEA</t>
  </si>
  <si>
    <t>Conakry</t>
  </si>
  <si>
    <t>GUINEA-BISSAU</t>
  </si>
  <si>
    <t>Bissau</t>
  </si>
  <si>
    <t>GUYANA</t>
  </si>
  <si>
    <t>Georgetown</t>
  </si>
  <si>
    <t>HAITI</t>
  </si>
  <si>
    <t>Petionville</t>
  </si>
  <si>
    <t>Port-au-Prince</t>
  </si>
  <si>
    <t>HOLY SEE</t>
  </si>
  <si>
    <t>Holy See</t>
  </si>
  <si>
    <t>HONDURAS</t>
  </si>
  <si>
    <t>San Pedro Sula</t>
  </si>
  <si>
    <t>Tegucigalpa</t>
  </si>
  <si>
    <t>HONG KONG</t>
  </si>
  <si>
    <t>Hong Kong</t>
  </si>
  <si>
    <t>HUNGARY</t>
  </si>
  <si>
    <t>Budapest</t>
  </si>
  <si>
    <t>Papa</t>
  </si>
  <si>
    <t>ICELAND</t>
  </si>
  <si>
    <t>Reykjavik</t>
  </si>
  <si>
    <t>INDIA</t>
  </si>
  <si>
    <t>Chennai</t>
  </si>
  <si>
    <t>Hyderabad</t>
  </si>
  <si>
    <t>Kolkata</t>
  </si>
  <si>
    <t>Mumbai</t>
  </si>
  <si>
    <t>New Delhi</t>
  </si>
  <si>
    <t>INDONESIA</t>
  </si>
  <si>
    <t>Bandung</t>
  </si>
  <si>
    <t>Jakarta</t>
  </si>
  <si>
    <t>Medan</t>
  </si>
  <si>
    <t>Surabaya</t>
  </si>
  <si>
    <t>IRAQ</t>
  </si>
  <si>
    <t>Baghdad</t>
  </si>
  <si>
    <t>Baghdad Diplomatic Support Center</t>
  </si>
  <si>
    <t>Basrah</t>
  </si>
  <si>
    <t>Erbil</t>
  </si>
  <si>
    <t>Erbil Diplomatic Support Center (EDSC)</t>
  </si>
  <si>
    <t>IRELAND</t>
  </si>
  <si>
    <t>Dublin</t>
  </si>
  <si>
    <t>Limerick</t>
  </si>
  <si>
    <t>Shannon Area</t>
  </si>
  <si>
    <t>ISRAEL</t>
  </si>
  <si>
    <t>Beer Sheva</t>
  </si>
  <si>
    <t>Gaza</t>
  </si>
  <si>
    <t>Jerusalem</t>
  </si>
  <si>
    <t>Karmi'el</t>
  </si>
  <si>
    <t>Tel Aviv</t>
  </si>
  <si>
    <t>West Bank</t>
  </si>
  <si>
    <t>ITALY</t>
  </si>
  <si>
    <t>Avellino</t>
  </si>
  <si>
    <t>Aviano</t>
  </si>
  <si>
    <t>Brindisi</t>
  </si>
  <si>
    <t>Catania</t>
  </si>
  <si>
    <t>Florence</t>
  </si>
  <si>
    <t>Gaeta</t>
  </si>
  <si>
    <t>Genoa</t>
  </si>
  <si>
    <t>Ghedi</t>
  </si>
  <si>
    <t>Gioia Tauro</t>
  </si>
  <si>
    <t>La Spezia</t>
  </si>
  <si>
    <t>Leghorn</t>
  </si>
  <si>
    <t>Milan</t>
  </si>
  <si>
    <t>Mount Vergine</t>
  </si>
  <si>
    <t>Naples</t>
  </si>
  <si>
    <t>Nettuno</t>
  </si>
  <si>
    <t>Parma</t>
  </si>
  <si>
    <t>Pisa</t>
  </si>
  <si>
    <t>Poggio Renatico</t>
  </si>
  <si>
    <t>Rome</t>
  </si>
  <si>
    <t>Sardinia</t>
  </si>
  <si>
    <t>Sigonella</t>
  </si>
  <si>
    <t>Taranto</t>
  </si>
  <si>
    <t>Turin</t>
  </si>
  <si>
    <t>Verona</t>
  </si>
  <si>
    <t>Vicenza</t>
  </si>
  <si>
    <t>JAMAICA</t>
  </si>
  <si>
    <t>JAPAN</t>
  </si>
  <si>
    <t>Akashi</t>
  </si>
  <si>
    <t>Akizuki</t>
  </si>
  <si>
    <t>Atsugi</t>
  </si>
  <si>
    <t>Camp Zama</t>
  </si>
  <si>
    <t>Chiba-Ken</t>
  </si>
  <si>
    <t>Chitose</t>
  </si>
  <si>
    <t>Fukuoka</t>
  </si>
  <si>
    <t>Fussa</t>
  </si>
  <si>
    <t>Gifu</t>
  </si>
  <si>
    <t>Gotemba</t>
  </si>
  <si>
    <t>Haneda</t>
  </si>
  <si>
    <t>Hiroshima</t>
  </si>
  <si>
    <t>Itazuke</t>
  </si>
  <si>
    <t>Iwakuni</t>
  </si>
  <si>
    <t>Kanagawa-Ken</t>
  </si>
  <si>
    <t>Komaki</t>
  </si>
  <si>
    <t>Kyoto</t>
  </si>
  <si>
    <t>Machida-Shi</t>
  </si>
  <si>
    <t>Misawa</t>
  </si>
  <si>
    <t>Miyazaki City</t>
  </si>
  <si>
    <t>Nagoya</t>
  </si>
  <si>
    <t>Okinawa Prefecture</t>
  </si>
  <si>
    <t>Osaka-Kobe</t>
  </si>
  <si>
    <t>Sagamihara</t>
  </si>
  <si>
    <t>Saitama-Ken</t>
  </si>
  <si>
    <t>Sapporo</t>
  </si>
  <si>
    <t>Sasebo</t>
  </si>
  <si>
    <t>Tachikawa AFB</t>
  </si>
  <si>
    <t>Tokyo City</t>
  </si>
  <si>
    <t>Tokyo-To</t>
  </si>
  <si>
    <t>Yokohama</t>
  </si>
  <si>
    <t>Yokosuka</t>
  </si>
  <si>
    <t>Yokota</t>
  </si>
  <si>
    <t>JORDAN</t>
  </si>
  <si>
    <t>Amman</t>
  </si>
  <si>
    <t>KAZAKHSTAN</t>
  </si>
  <si>
    <t>Almaty</t>
  </si>
  <si>
    <t>Astana</t>
  </si>
  <si>
    <t>KENYA</t>
  </si>
  <si>
    <t>Kahawa</t>
  </si>
  <si>
    <t>Kiambu</t>
  </si>
  <si>
    <t>Kihara</t>
  </si>
  <si>
    <t>Kikuyu</t>
  </si>
  <si>
    <t>Nairobi</t>
  </si>
  <si>
    <t>Ruiru</t>
  </si>
  <si>
    <t>Thogoto</t>
  </si>
  <si>
    <t>KIRIBATI</t>
  </si>
  <si>
    <t>Kiribati</t>
  </si>
  <si>
    <t>Korea, South</t>
  </si>
  <si>
    <t>Busan</t>
  </si>
  <si>
    <t>Camp Carroll</t>
  </si>
  <si>
    <t>Changwon</t>
  </si>
  <si>
    <t>Chinhae</t>
  </si>
  <si>
    <t>Chunchon</t>
  </si>
  <si>
    <t>K-16</t>
  </si>
  <si>
    <t>Kimhae</t>
  </si>
  <si>
    <t>Kimpo Airfield</t>
  </si>
  <si>
    <t>Kunsan</t>
  </si>
  <si>
    <t>Kwangju</t>
  </si>
  <si>
    <t>Munsan</t>
  </si>
  <si>
    <t>Osan AB</t>
  </si>
  <si>
    <t>Pohang</t>
  </si>
  <si>
    <t>Pyeongtaek</t>
  </si>
  <si>
    <t>Seoul</t>
  </si>
  <si>
    <t>Suwon</t>
  </si>
  <si>
    <t>Taegu</t>
  </si>
  <si>
    <t>Tongduchon</t>
  </si>
  <si>
    <t>Uijongbu</t>
  </si>
  <si>
    <t>Waegwan</t>
  </si>
  <si>
    <t>KOSOVO</t>
  </si>
  <si>
    <t>Pristina</t>
  </si>
  <si>
    <t>KUWAIT</t>
  </si>
  <si>
    <t>Kuwait City</t>
  </si>
  <si>
    <t>KYRGYZSTAN</t>
  </si>
  <si>
    <t>Bishkek</t>
  </si>
  <si>
    <t>LAOS</t>
  </si>
  <si>
    <t>Vientiane</t>
  </si>
  <si>
    <t>LATVIA</t>
  </si>
  <si>
    <t>Riga</t>
  </si>
  <si>
    <t>LEBANON</t>
  </si>
  <si>
    <t>Beirut</t>
  </si>
  <si>
    <t>LESOTHO</t>
  </si>
  <si>
    <t>Maseru</t>
  </si>
  <si>
    <t>LIBERIA</t>
  </si>
  <si>
    <t>Monrovia</t>
  </si>
  <si>
    <t>LIBYA</t>
  </si>
  <si>
    <t>Tripoli</t>
  </si>
  <si>
    <t>LITHUANIA</t>
  </si>
  <si>
    <t>Vilnius</t>
  </si>
  <si>
    <t>LUXEMBOURG</t>
  </si>
  <si>
    <t>Luxembourg</t>
  </si>
  <si>
    <t>MADAGASCAR</t>
  </si>
  <si>
    <t>Antananarivo</t>
  </si>
  <si>
    <t>MALAWI</t>
  </si>
  <si>
    <t>Lilongwe</t>
  </si>
  <si>
    <t>MALAYSIA</t>
  </si>
  <si>
    <t>Kuala Lumpur</t>
  </si>
  <si>
    <t>MALDIVES</t>
  </si>
  <si>
    <t>Male</t>
  </si>
  <si>
    <t>MALI</t>
  </si>
  <si>
    <t>Bamako</t>
  </si>
  <si>
    <t>MALTA</t>
  </si>
  <si>
    <t>Malta</t>
  </si>
  <si>
    <t>MARSHALL ISLANDS</t>
  </si>
  <si>
    <t>Kwajalein Atoll</t>
  </si>
  <si>
    <t>Majuro</t>
  </si>
  <si>
    <t>MAURITANIA</t>
  </si>
  <si>
    <t>Nouakchott</t>
  </si>
  <si>
    <t>MAURITIUS</t>
  </si>
  <si>
    <t>Mauritius</t>
  </si>
  <si>
    <t>MEXICO</t>
  </si>
  <si>
    <t>Ciudad Juarez</t>
  </si>
  <si>
    <t>Cuernavaca</t>
  </si>
  <si>
    <t>Guadalajara</t>
  </si>
  <si>
    <t>Hermosillo</t>
  </si>
  <si>
    <t>Matamoros</t>
  </si>
  <si>
    <t>Mazatlan</t>
  </si>
  <si>
    <t>Merida</t>
  </si>
  <si>
    <t>Mexico City, D.F.</t>
  </si>
  <si>
    <t>Monterrey</t>
  </si>
  <si>
    <t>Nogales</t>
  </si>
  <si>
    <t>Nuevo Laredo</t>
  </si>
  <si>
    <t>Tijuana</t>
  </si>
  <si>
    <t>Veracruz</t>
  </si>
  <si>
    <t>Micronesia, Federated States of</t>
  </si>
  <si>
    <t>Chuuk</t>
  </si>
  <si>
    <t>Kosrae</t>
  </si>
  <si>
    <t>Pohnpei</t>
  </si>
  <si>
    <t>Yap</t>
  </si>
  <si>
    <t>MOLDOVA</t>
  </si>
  <si>
    <t>Chisinau</t>
  </si>
  <si>
    <t>MONGOLIA</t>
  </si>
  <si>
    <t>Ulaanbaatar</t>
  </si>
  <si>
    <t>MONTENEGRO</t>
  </si>
  <si>
    <t>Podgorica</t>
  </si>
  <si>
    <t>MOROCCO</t>
  </si>
  <si>
    <t>Casablanca</t>
  </si>
  <si>
    <t>Marrakech</t>
  </si>
  <si>
    <t>Rabat</t>
  </si>
  <si>
    <t>Tangier</t>
  </si>
  <si>
    <t>MOZAMBIQUE</t>
  </si>
  <si>
    <t>Maputo</t>
  </si>
  <si>
    <t>NAMIBIA</t>
  </si>
  <si>
    <t>Windhoek</t>
  </si>
  <si>
    <t>NEPAL</t>
  </si>
  <si>
    <t>Kathmandu</t>
  </si>
  <si>
    <t>NETHERLANDS</t>
  </si>
  <si>
    <t>Amsterdam</t>
  </si>
  <si>
    <t>Brunssum</t>
  </si>
  <si>
    <t>Coevorden</t>
  </si>
  <si>
    <t>Heerlen</t>
  </si>
  <si>
    <t>Hulsberg</t>
  </si>
  <si>
    <t>Kerkrade</t>
  </si>
  <si>
    <t>Landgraaf</t>
  </si>
  <si>
    <t>Maastricht</t>
  </si>
  <si>
    <t>Margraten</t>
  </si>
  <si>
    <t>Papendrecht</t>
  </si>
  <si>
    <t>Rotterdam</t>
  </si>
  <si>
    <t>Schiphol</t>
  </si>
  <si>
    <t>The Hague</t>
  </si>
  <si>
    <t>NEW ZEALAND</t>
  </si>
  <si>
    <t>Auckland</t>
  </si>
  <si>
    <t>Blenheim</t>
  </si>
  <si>
    <t>Christchurch</t>
  </si>
  <si>
    <t>Wellington</t>
  </si>
  <si>
    <t>NICARAGUA</t>
  </si>
  <si>
    <t>Managua</t>
  </si>
  <si>
    <t>NIGER</t>
  </si>
  <si>
    <t>Niamey</t>
  </si>
  <si>
    <t>NIGERIA</t>
  </si>
  <si>
    <t>Abuja</t>
  </si>
  <si>
    <t>Lagos</t>
  </si>
  <si>
    <t>NORTH MACEDONIA</t>
  </si>
  <si>
    <t>Skopje</t>
  </si>
  <si>
    <t>NORWAY</t>
  </si>
  <si>
    <t>Oslo</t>
  </si>
  <si>
    <t>Stavanger</t>
  </si>
  <si>
    <t>Tromso</t>
  </si>
  <si>
    <t>OMAN</t>
  </si>
  <si>
    <t>Muscat</t>
  </si>
  <si>
    <t>Salalah</t>
  </si>
  <si>
    <t>OTHER FOREIGN LOCALITIES</t>
  </si>
  <si>
    <t>Other Foreign Localities</t>
  </si>
  <si>
    <t>PAKISTAN</t>
  </si>
  <si>
    <t>Islamabad</t>
  </si>
  <si>
    <t>Karachi</t>
  </si>
  <si>
    <t>Lahore</t>
  </si>
  <si>
    <t>Peshawar</t>
  </si>
  <si>
    <t>PALAU</t>
  </si>
  <si>
    <t>Koror</t>
  </si>
  <si>
    <t>PANAMA</t>
  </si>
  <si>
    <t>Panama City</t>
  </si>
  <si>
    <t>PAPUA NEW GUINEA</t>
  </si>
  <si>
    <t>Port Moresby</t>
  </si>
  <si>
    <t>PARAGUAY</t>
  </si>
  <si>
    <t>Asuncion</t>
  </si>
  <si>
    <t>PERU</t>
  </si>
  <si>
    <t>Lima</t>
  </si>
  <si>
    <t>PHILIPPINES</t>
  </si>
  <si>
    <t>Cavite</t>
  </si>
  <si>
    <t>Davao City</t>
  </si>
  <si>
    <t>Manila</t>
  </si>
  <si>
    <t>POLAND</t>
  </si>
  <si>
    <t>Bydgoszcz</t>
  </si>
  <si>
    <t>Krakow</t>
  </si>
  <si>
    <t>Poznan</t>
  </si>
  <si>
    <t>Warsaw</t>
  </si>
  <si>
    <t>PORTUGAL</t>
  </si>
  <si>
    <t>Alverca</t>
  </si>
  <si>
    <t>Lajes Field</t>
  </si>
  <si>
    <t>Lisbon</t>
  </si>
  <si>
    <t>Ponta Delgada</t>
  </si>
  <si>
    <t>QATAR</t>
  </si>
  <si>
    <t>Al Udeid</t>
  </si>
  <si>
    <t>Camp As Sayliyah</t>
  </si>
  <si>
    <t>Doha</t>
  </si>
  <si>
    <t>REPUBLIC OF THE CONGO</t>
  </si>
  <si>
    <t>Brazzaville</t>
  </si>
  <si>
    <t>ROMANIA</t>
  </si>
  <si>
    <t>Bucharest</t>
  </si>
  <si>
    <t>Cluj</t>
  </si>
  <si>
    <t>Constanta-Mihail Kogalniceanu AB</t>
  </si>
  <si>
    <t>RUSSIA</t>
  </si>
  <si>
    <t>Moscow</t>
  </si>
  <si>
    <t>Saint Petersburg</t>
  </si>
  <si>
    <t>RWANDA</t>
  </si>
  <si>
    <t>Kigali</t>
  </si>
  <si>
    <t>SAINT KITTS AND NEVIS</t>
  </si>
  <si>
    <t>Saint Kitts and Nevis</t>
  </si>
  <si>
    <t>Samoa</t>
  </si>
  <si>
    <t>SAO TOME AND PRINCIPE</t>
  </si>
  <si>
    <t>Sao Tome and Principe</t>
  </si>
  <si>
    <t>SAUDI ARABIA</t>
  </si>
  <si>
    <t>Dhahran Area</t>
  </si>
  <si>
    <t>Jeddah</t>
  </si>
  <si>
    <t>Riyadh</t>
  </si>
  <si>
    <t>SENEGAL</t>
  </si>
  <si>
    <t>Dakar</t>
  </si>
  <si>
    <t>SERBIA</t>
  </si>
  <si>
    <t>Belgrade</t>
  </si>
  <si>
    <t>SEYCHELLES</t>
  </si>
  <si>
    <t>Seychelles</t>
  </si>
  <si>
    <t>SIERRA LEONE</t>
  </si>
  <si>
    <t>Freetown</t>
  </si>
  <si>
    <t>SINGAPORE</t>
  </si>
  <si>
    <t>Singapore</t>
  </si>
  <si>
    <t>Sint Maarten</t>
  </si>
  <si>
    <t>Slovakia</t>
  </si>
  <si>
    <t>Bratislava</t>
  </si>
  <si>
    <t>SLOVENIA</t>
  </si>
  <si>
    <t>Ljubljana</t>
  </si>
  <si>
    <t>SOLOMON ISLANDS</t>
  </si>
  <si>
    <t>Honiara</t>
  </si>
  <si>
    <t>SOMALIA</t>
  </si>
  <si>
    <t>Mogadishu</t>
  </si>
  <si>
    <t>SOUTH AFRICA</t>
  </si>
  <si>
    <t>Cape Town</t>
  </si>
  <si>
    <t>Durban</t>
  </si>
  <si>
    <t>Johannesburg</t>
  </si>
  <si>
    <t>Pretoria</t>
  </si>
  <si>
    <t>SOUTH SUDAN</t>
  </si>
  <si>
    <t>Juba</t>
  </si>
  <si>
    <t>SPAIN</t>
  </si>
  <si>
    <t>Albacete</t>
  </si>
  <si>
    <t>Algeciras</t>
  </si>
  <si>
    <t>Barcelona</t>
  </si>
  <si>
    <t>Madrid</t>
  </si>
  <si>
    <t>Moron</t>
  </si>
  <si>
    <t>Rota</t>
  </si>
  <si>
    <t>Seville</t>
  </si>
  <si>
    <t>Valencia</t>
  </si>
  <si>
    <t>SRI LANKA</t>
  </si>
  <si>
    <t>Colombo</t>
  </si>
  <si>
    <t>ST LUCIA</t>
  </si>
  <si>
    <t>Saint Lucia</t>
  </si>
  <si>
    <t>SUDAN</t>
  </si>
  <si>
    <t>Khartoum</t>
  </si>
  <si>
    <t>SURINAME</t>
  </si>
  <si>
    <t>Paramaribo</t>
  </si>
  <si>
    <t>SWEDEN</t>
  </si>
  <si>
    <t>Stockholm</t>
  </si>
  <si>
    <t>SWITZERLAND</t>
  </si>
  <si>
    <t>Bern</t>
  </si>
  <si>
    <t>Geneva</t>
  </si>
  <si>
    <t>SYRIA</t>
  </si>
  <si>
    <t>Damascus</t>
  </si>
  <si>
    <t>TAIWAN</t>
  </si>
  <si>
    <t>Kaohsiung</t>
  </si>
  <si>
    <t>Taipei</t>
  </si>
  <si>
    <t>TAJIKISTAN</t>
  </si>
  <si>
    <t>Dushanbe</t>
  </si>
  <si>
    <t>TANZANIA</t>
  </si>
  <si>
    <t>Dar Es Salaam</t>
  </si>
  <si>
    <t>THAILAND</t>
  </si>
  <si>
    <t>Bangkok</t>
  </si>
  <si>
    <t>Chiang Mai</t>
  </si>
  <si>
    <t>Udorn</t>
  </si>
  <si>
    <t>TIMOR-LESTE</t>
  </si>
  <si>
    <t>Dili</t>
  </si>
  <si>
    <t>TOGO</t>
  </si>
  <si>
    <t>Lome</t>
  </si>
  <si>
    <t>TONGA</t>
  </si>
  <si>
    <t>Nukualofa</t>
  </si>
  <si>
    <t>TRINIDAD AND TOBAGO</t>
  </si>
  <si>
    <t>Port of Spain</t>
  </si>
  <si>
    <t>TUNISIA</t>
  </si>
  <si>
    <t>Carthage</t>
  </si>
  <si>
    <t>Tunis</t>
  </si>
  <si>
    <t>TURKEY</t>
  </si>
  <si>
    <t>Adana-Incirlik</t>
  </si>
  <si>
    <t>Ankara</t>
  </si>
  <si>
    <t>Gaziantep</t>
  </si>
  <si>
    <t>Istanbul</t>
  </si>
  <si>
    <t>Izmir-Cigli</t>
  </si>
  <si>
    <t>TURKMENISTAN</t>
  </si>
  <si>
    <t>Ashgabat</t>
  </si>
  <si>
    <t>UGANDA</t>
  </si>
  <si>
    <t>Kampala</t>
  </si>
  <si>
    <t>UKRAINE</t>
  </si>
  <si>
    <t>Kyiv</t>
  </si>
  <si>
    <t>Lviv</t>
  </si>
  <si>
    <t>UNITED ARAB EMIRATES</t>
  </si>
  <si>
    <t>Abu Dhabi</t>
  </si>
  <si>
    <t>Dubai</t>
  </si>
  <si>
    <t>UNITED KINGDOM</t>
  </si>
  <si>
    <t>Alconbury</t>
  </si>
  <si>
    <t>Aldermaston</t>
  </si>
  <si>
    <t>Bath</t>
  </si>
  <si>
    <t>Belfast</t>
  </si>
  <si>
    <t>Birmingham</t>
  </si>
  <si>
    <t>Bracknell</t>
  </si>
  <si>
    <t>Bristol</t>
  </si>
  <si>
    <t>Brookwood</t>
  </si>
  <si>
    <t>Brough</t>
  </si>
  <si>
    <t>Cambridge</t>
  </si>
  <si>
    <t>Caversham</t>
  </si>
  <si>
    <t>Chelmsford</t>
  </si>
  <si>
    <t>Cheltenham</t>
  </si>
  <si>
    <t>Chicksands</t>
  </si>
  <si>
    <t>Croughton</t>
  </si>
  <si>
    <t>Dunstable</t>
  </si>
  <si>
    <t>Edinburgh</t>
  </si>
  <si>
    <t>Edzell</t>
  </si>
  <si>
    <t>Fairford</t>
  </si>
  <si>
    <t>Farnborough</t>
  </si>
  <si>
    <t>Felixstowe</t>
  </si>
  <si>
    <t>Ft. Halstead</t>
  </si>
  <si>
    <t>Glenrothes</t>
  </si>
  <si>
    <t>Gloucestershire</t>
  </si>
  <si>
    <t>Greenham Common</t>
  </si>
  <si>
    <t>Harrogate</t>
  </si>
  <si>
    <t>High Wycombe</t>
  </si>
  <si>
    <t>Huntingdon</t>
  </si>
  <si>
    <t>Hythe</t>
  </si>
  <si>
    <t>Kemble</t>
  </si>
  <si>
    <t>Lakenheath</t>
  </si>
  <si>
    <t>Liverpool</t>
  </si>
  <si>
    <t>London</t>
  </si>
  <si>
    <t>Loudwater</t>
  </si>
  <si>
    <t>Menwith Hill</t>
  </si>
  <si>
    <t>Mildenhall</t>
  </si>
  <si>
    <t>Molesworth</t>
  </si>
  <si>
    <t>Nottingham</t>
  </si>
  <si>
    <t>Oxfordshire</t>
  </si>
  <si>
    <t>Plymouth</t>
  </si>
  <si>
    <t>Portsmouth</t>
  </si>
  <si>
    <t>Reading</t>
  </si>
  <si>
    <t>Rochester</t>
  </si>
  <si>
    <t>Samlesbury</t>
  </si>
  <si>
    <t>Southampton</t>
  </si>
  <si>
    <t>Waterbeach</t>
  </si>
  <si>
    <t>Welford</t>
  </si>
  <si>
    <t>West Byfleet</t>
  </si>
  <si>
    <t>Wiltshire</t>
  </si>
  <si>
    <t>URUGUAY</t>
  </si>
  <si>
    <t>Montevideo</t>
  </si>
  <si>
    <t>UZBEKISTAN</t>
  </si>
  <si>
    <t>Tashkent</t>
  </si>
  <si>
    <t>VANUATU</t>
  </si>
  <si>
    <t>Port Vila</t>
  </si>
  <si>
    <t>VENEZUELA</t>
  </si>
  <si>
    <t>Caracas</t>
  </si>
  <si>
    <t>VIETNAM</t>
  </si>
  <si>
    <t>Hanoi</t>
  </si>
  <si>
    <t>Ho Chi Minh City</t>
  </si>
  <si>
    <t>YEMEN</t>
  </si>
  <si>
    <t>Sanaa</t>
  </si>
  <si>
    <t>ZAMBIA</t>
  </si>
  <si>
    <t>Lusaka</t>
  </si>
  <si>
    <t>ZIMBABWE</t>
  </si>
  <si>
    <t>Harare</t>
  </si>
  <si>
    <t>Rate</t>
  </si>
  <si>
    <t>source: https://allowances.state.gov/web920/hardship.asp#ZAMBIA</t>
  </si>
  <si>
    <t>Source: https://allowances.state.gov/web920/cola.asp</t>
  </si>
  <si>
    <t>Post Allowance</t>
  </si>
  <si>
    <t>Annual Spendable Income by Salary and Family Size                                                                                                                                                                                                                                                                                                                                                 Effective January 1, 2023</t>
  </si>
  <si>
    <t>Annual Base Salary</t>
  </si>
  <si>
    <t xml:space="preserve">Number of Persons in Family </t>
  </si>
  <si>
    <t>146,000 and over</t>
  </si>
  <si>
    <t>139,000 - 145,999</t>
  </si>
  <si>
    <t xml:space="preserve"> 132,000 - 138,999</t>
  </si>
  <si>
    <t>125,000 - 131,999</t>
  </si>
  <si>
    <t>118,000 - 124,999</t>
  </si>
  <si>
    <t>112,000 - 117,999</t>
  </si>
  <si>
    <t>106,000 - 111,999</t>
  </si>
  <si>
    <t>100,000 - 105,999</t>
  </si>
  <si>
    <t xml:space="preserve"> 95,000 -  99,999</t>
  </si>
  <si>
    <t xml:space="preserve"> 90,000 -  94,999</t>
  </si>
  <si>
    <t xml:space="preserve"> 85,000 -  89,999</t>
  </si>
  <si>
    <t xml:space="preserve"> 80,000 -  84,999</t>
  </si>
  <si>
    <t xml:space="preserve"> 75,000 -  79,999</t>
  </si>
  <si>
    <t xml:space="preserve"> 71,000 -  74,999</t>
  </si>
  <si>
    <t xml:space="preserve"> 67,000 -  70,999</t>
  </si>
  <si>
    <t xml:space="preserve"> 63,000 -  66,999</t>
  </si>
  <si>
    <t xml:space="preserve"> 59,000 -  62,999</t>
  </si>
  <si>
    <t xml:space="preserve"> 55,000 -  58,999</t>
  </si>
  <si>
    <t xml:space="preserve"> 51,000 -  54,999</t>
  </si>
  <si>
    <t xml:space="preserve"> 48,000 -  50,999</t>
  </si>
  <si>
    <t xml:space="preserve"> 45,000 -  47,999</t>
  </si>
  <si>
    <t xml:space="preserve"> 42,000 -  44,999</t>
  </si>
  <si>
    <t>Under 42,000</t>
  </si>
  <si>
    <t>Source:  BLS Table 1203 Income before taxes</t>
  </si>
  <si>
    <t>Annual expenditures and characteristics, Consumer Expenditure Survey Data, 2021, Released 9/08/2022</t>
  </si>
  <si>
    <t>Rounded to the nearest $100</t>
  </si>
  <si>
    <t>Family size</t>
  </si>
  <si>
    <t>Base</t>
  </si>
  <si>
    <t>Per Pay Period</t>
  </si>
  <si>
    <t>Annual</t>
  </si>
  <si>
    <t>Source: Annual Spendable Income by Salary and Family Size                                                                                                                                                                                                                                                                                                                                                 Effective January 1, 2023</t>
  </si>
  <si>
    <t>Posted here: https://allowances.state.gov/web920/hardship.asp#ZAMBIA</t>
  </si>
  <si>
    <t>Also used in official COLA worksheet</t>
  </si>
  <si>
    <t>Annual Income</t>
  </si>
  <si>
    <t>Federal</t>
  </si>
  <si>
    <t>State</t>
  </si>
  <si>
    <t>Single</t>
  </si>
  <si>
    <t>https://www.irs.gov/newsroom/irs-releases-tax-inflation-adjustments-for-tax-year-2025</t>
  </si>
  <si>
    <t>n.a.</t>
  </si>
  <si>
    <t>$100 credit</t>
  </si>
  <si>
    <t>$29 credit</t>
  </si>
  <si>
    <t>$461 credit</t>
  </si>
  <si>
    <t>Married</t>
  </si>
  <si>
    <t>Bracket</t>
  </si>
  <si>
    <t>$110 credit</t>
  </si>
  <si>
    <t>$40 credit</t>
  </si>
  <si>
    <t>$300 credit</t>
  </si>
  <si>
    <t>n.a</t>
  </si>
  <si>
    <t>$171 credit</t>
  </si>
  <si>
    <t>$250 credit</t>
  </si>
  <si>
    <t>Deductions</t>
  </si>
  <si>
    <t>DC</t>
  </si>
  <si>
    <t>VA</t>
  </si>
  <si>
    <t>MD</t>
  </si>
  <si>
    <t>Married Jointly</t>
  </si>
  <si>
    <t>Base tax</t>
  </si>
  <si>
    <t>Income</t>
  </si>
  <si>
    <t>Annual pay after taxes</t>
  </si>
  <si>
    <t>Head of Houshold</t>
  </si>
  <si>
    <t>Min</t>
  </si>
  <si>
    <t xml:space="preserve"> </t>
  </si>
  <si>
    <t>Tax due</t>
  </si>
  <si>
    <t>Married Separately</t>
  </si>
  <si>
    <t xml:space="preserve">Federal tax </t>
  </si>
  <si>
    <t xml:space="preserve">State tax </t>
  </si>
  <si>
    <t>Salary band</t>
  </si>
  <si>
    <t>Spendable income amount</t>
  </si>
  <si>
    <t>Cola percentage</t>
  </si>
  <si>
    <t>COLA $ amount</t>
  </si>
  <si>
    <t>Hardship rate</t>
  </si>
  <si>
    <t>Base salary</t>
  </si>
  <si>
    <t>Hardship $ amount</t>
  </si>
  <si>
    <t xml:space="preserve">Salary </t>
  </si>
  <si>
    <t>Based on input in calculator sheet</t>
  </si>
  <si>
    <t>FED</t>
  </si>
  <si>
    <t>rate</t>
  </si>
  <si>
    <t>Single Deduction</t>
  </si>
  <si>
    <t>Married Deduction</t>
  </si>
  <si>
    <t>https://www.tax.virginia.gov/news/new-virginia-tax-laws-july-1-2025</t>
  </si>
  <si>
    <t>https://www.tax.virginia.gov/sites/default/files/2016-12/TAXTABLE.pdf</t>
  </si>
  <si>
    <t>https://otr.cfo.dc.gov/release/district-columbia-tax-filing-season-starts-today</t>
  </si>
  <si>
    <t>https://www.marylandcomptroller.gov/content/dam/mdcomp/md/legal-publications/2025-tax-updates-webinar-presentation.pdf</t>
  </si>
  <si>
    <t>Salary before taxes</t>
  </si>
  <si>
    <t>State filing Status</t>
  </si>
  <si>
    <t>Federal Filing Status</t>
  </si>
  <si>
    <t>HH</t>
  </si>
  <si>
    <t>MJ</t>
  </si>
  <si>
    <t>MS</t>
  </si>
  <si>
    <t>Sources for brackets and deductions:</t>
  </si>
  <si>
    <t>SDs</t>
  </si>
  <si>
    <t>Sources for pay scales, hardship, and COLA</t>
  </si>
  <si>
    <t>Payscales</t>
  </si>
  <si>
    <t>https://allowances.state.gov/web920/cola.asp</t>
  </si>
  <si>
    <t>https://allowances.state.gov/web920/hardship.asp</t>
  </si>
  <si>
    <t>Incorporating a Locality Payment of 22.62% - Effective January 12, 2025 - Rates in U.S. Dollars</t>
  </si>
  <si>
    <t>2025 Foreign Service Overseas Salary Schedule</t>
  </si>
  <si>
    <t>FS Overseas Salary</t>
  </si>
  <si>
    <t>Pie filling</t>
  </si>
  <si>
    <t>https://www.state.gov/resources-bureau-of-global-talent-management</t>
  </si>
  <si>
    <t>Roth</t>
  </si>
  <si>
    <t>Traditional</t>
  </si>
  <si>
    <t>Type</t>
  </si>
  <si>
    <t>Per paycheck</t>
  </si>
  <si>
    <t>Annual Contributions</t>
  </si>
  <si>
    <t>Paycheck after taxes and TSP contributions</t>
  </si>
  <si>
    <t>Annual Taxable Income after deduction</t>
  </si>
  <si>
    <t>Annual Taxable</t>
  </si>
  <si>
    <t>Annual taxable minus TSP T Contribution</t>
  </si>
  <si>
    <t>Minus TSP T Contributions</t>
  </si>
  <si>
    <t>Total contributions w catch up</t>
  </si>
  <si>
    <t>Taxable</t>
  </si>
  <si>
    <t>Non-taxable</t>
  </si>
  <si>
    <t>Social Security</t>
  </si>
  <si>
    <t>Medicare</t>
  </si>
  <si>
    <t>Base limit</t>
  </si>
  <si>
    <t>https://www.irs.gov/taxtopics/tc751</t>
  </si>
  <si>
    <t>Additional Medicare</t>
  </si>
  <si>
    <t>Minimum</t>
  </si>
  <si>
    <t>Hiring Date</t>
  </si>
  <si>
    <t>Amount</t>
  </si>
  <si>
    <t>Pre-2013</t>
  </si>
  <si>
    <t>Post-2013</t>
  </si>
  <si>
    <t>In 2013</t>
  </si>
  <si>
    <t>Max Contributions 2026</t>
  </si>
  <si>
    <t>Max 50 - 59 &amp; 64</t>
  </si>
  <si>
    <t>Max 60 - 63</t>
  </si>
  <si>
    <t>https://www.irs.gov/newsroom/irs-releases-tax-inflation-adjustments-for-tax-year-2026-including-amendments-from-the-one-big-beautiful-bill</t>
  </si>
  <si>
    <t>https://www.congress.gov/crs-product/R47084#:~:text=FSRDS%20and%20FSPS%20have%20eligibility%20requirements%20and,are%20eligible%20for%20TSP%20employer%20matching%20contributions.</t>
  </si>
  <si>
    <t>FSPS Annual</t>
  </si>
  <si>
    <t>FSPS per paycheck</t>
  </si>
  <si>
    <t>FSPS as elected</t>
  </si>
  <si>
    <t>After FSPS</t>
  </si>
  <si>
    <t>Annual (Roth only)</t>
  </si>
  <si>
    <t>TSP regular contributions</t>
  </si>
  <si>
    <t>TSP catch-up contributions</t>
  </si>
  <si>
    <t>References</t>
  </si>
  <si>
    <t>Deduction taken from gross base pay, deducted from after tax salary</t>
  </si>
  <si>
    <t>After TSP Regular Contribution</t>
  </si>
  <si>
    <t>After Catch Up Contributions</t>
  </si>
  <si>
    <t>OASDI (FICA)</t>
  </si>
  <si>
    <t>Source</t>
  </si>
  <si>
    <t>Nowra</t>
  </si>
  <si>
    <t>Hardship: Rates Effective: 03/08/2026</t>
  </si>
  <si>
    <t>COLA: Rates Effective: 03/08/2026</t>
  </si>
  <si>
    <t>FSPS contributions</t>
  </si>
  <si>
    <t>Version: 03/12/2026</t>
  </si>
  <si>
    <t>Foreign Service Paycheck Calculator</t>
  </si>
  <si>
    <t>Enter your pay class, step, post, and family size</t>
  </si>
  <si>
    <t>Enter your TSP contribution details, filing status, and EOD</t>
  </si>
  <si>
    <t>Calculations are pulled from the Federal Tax Rates tab</t>
  </si>
  <si>
    <t>Unclear why this is here</t>
  </si>
  <si>
    <t>Tax rate</t>
  </si>
  <si>
    <t>Tr contribution</t>
  </si>
  <si>
    <t>Fed tax savings</t>
  </si>
  <si>
    <t>Calculator input</t>
  </si>
  <si>
    <t>Federal Tax Savings</t>
  </si>
  <si>
    <t>Traditional contribution</t>
  </si>
  <si>
    <t>Savings</t>
  </si>
  <si>
    <t>State tax savings</t>
  </si>
  <si>
    <t>Federal tax</t>
  </si>
  <si>
    <t>State tax</t>
  </si>
  <si>
    <t>Total savings</t>
  </si>
  <si>
    <t>© 2026 Global Fiduciary Partners LLC — All rights reserved</t>
  </si>
  <si>
    <t>Tax residency and status</t>
  </si>
  <si>
    <t>Estimated take home pay</t>
  </si>
  <si>
    <t>Estimated Outcomes</t>
  </si>
  <si>
    <t>Biweekly pay after taxes</t>
  </si>
  <si>
    <t>Biweekly</t>
  </si>
  <si>
    <t>Taxes deferred this year</t>
  </si>
  <si>
    <t>Traditional TSP contributions may save taxes today, but withdrawals in retirement will be taxable.</t>
  </si>
  <si>
    <t>Roth TSP contributions are taxed today, but withdrawals in retirement are not taxed again.</t>
  </si>
  <si>
    <t>Many FSOs underestimate how much of their paycheck is lost to taxes and inefficient TSP allocations.</t>
  </si>
  <si>
    <t>This calculator estimates your current take‑home pay and shows how different TSP contribution decisions change the outcome.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</si>
</sst>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164" formatCode="[$-10409]#,##0;\-#,##0"/>
    <numFmt numFmtId="165" formatCode="##,##0"/>
    <numFmt numFmtId="166" formatCode="&quot;$&quot;#,##0"/>
    <numFmt numFmtId="167" formatCode="&quot;$&quot;#,##0.00"/>
  </numFmts>
  <fonts count="50" x14ac:knownFonts="1">
    <font>
      <sz val="12"/>
      <color theme="1"/>
      <name val="Aptos Narrow"/>
      <family val="2"/>
      <scheme val="minor"/>
    </font>
    <font>
      <u/>
      <sz val="12"/>
      <color theme="10"/>
      <name val="Aptos Narrow"/>
      <family val="2"/>
      <scheme val="minor"/>
    </font>
    <font>
      <b/>
      <sz val="12"/>
      <color theme="1"/>
      <name val="Aptos Narrow"/>
      <scheme val="minor"/>
    </font>
    <font>
      <b/>
      <sz val="11"/>
      <name val="Arial"/>
      <family val="2"/>
    </font>
    <font>
      <sz val="11"/>
      <name val="Arial"/>
      <family val="2"/>
    </font>
    <font>
      <sz val="10"/>
      <color theme="1"/>
      <name val="Arial"/>
      <family val="2"/>
    </font>
    <font>
      <sz val="10"/>
      <name val="Arial"/>
      <family val="2"/>
    </font>
    <font>
      <b/>
      <sz val="12"/>
      <color rgb="FF000000"/>
      <name val="Verdana"/>
      <family val="2"/>
    </font>
    <font>
      <sz val="12"/>
      <color rgb="FF000000"/>
      <name val="Verdana"/>
      <family val="2"/>
    </font>
    <font>
      <sz val="11"/>
      <color theme="1"/>
      <name val="Calibri"/>
      <family val="2"/>
    </font>
    <font>
      <b/>
      <i/>
      <sz val="10"/>
      <color rgb="FF000080"/>
      <name val="Arial"/>
      <family val="2"/>
    </font>
    <font>
      <b/>
      <sz val="10"/>
      <color rgb="FF000080"/>
      <name val="Arial"/>
      <family val="2"/>
    </font>
    <font>
      <sz val="10"/>
      <color rgb="FF000080"/>
      <name val="Arial"/>
      <family val="2"/>
    </font>
    <font>
      <sz val="10"/>
      <color rgb="FF000000"/>
      <name val="Arial"/>
      <family val="2"/>
    </font>
    <font>
      <b/>
      <sz val="10"/>
      <color rgb="FF000000"/>
      <name val="Arial"/>
      <family val="2"/>
    </font>
    <font>
      <sz val="9"/>
      <color rgb="FF000000"/>
      <name val="Arial"/>
      <family val="2"/>
    </font>
    <font>
      <sz val="10"/>
      <color indexed="8"/>
      <name val="Arial"/>
      <family val="2"/>
    </font>
    <font>
      <b/>
      <sz val="10"/>
      <color indexed="8"/>
      <name val="Arial"/>
      <family val="2"/>
    </font>
    <font>
      <sz val="20"/>
      <color theme="1"/>
      <name val="Aptos Narrow"/>
      <scheme val="minor"/>
    </font>
    <font>
      <b/>
      <sz val="14"/>
      <color theme="1"/>
      <name val="Aptos Narrow"/>
      <scheme val="minor"/>
    </font>
    <font>
      <sz val="14"/>
      <color theme="1"/>
      <name val="Aptos Narrow"/>
      <scheme val="minor"/>
    </font>
    <font>
      <b/>
      <sz val="16"/>
      <color theme="1"/>
      <name val="Aptos Narrow"/>
      <scheme val="minor"/>
    </font>
    <font>
      <sz val="16"/>
      <color theme="1"/>
      <name val="Aptos Narrow"/>
      <scheme val="minor"/>
    </font>
    <font>
      <b/>
      <sz val="18"/>
      <color theme="1"/>
      <name val="Aptos Narrow"/>
      <scheme val="minor"/>
    </font>
    <font>
      <sz val="18"/>
      <color theme="1"/>
      <name val="Aptos Narrow"/>
      <scheme val="minor"/>
    </font>
    <font>
      <b/>
      <sz val="14"/>
      <color theme="0"/>
      <name val="Aptos Narrow"/>
      <scheme val="minor"/>
    </font>
    <font>
      <sz val="14"/>
      <color theme="0"/>
      <name val="Aptos Narrow"/>
      <scheme val="minor"/>
    </font>
    <font>
      <sz val="14"/>
      <color theme="1"/>
      <name val="Aptos Narrow"/>
      <family val="2"/>
      <scheme val="minor"/>
    </font>
    <font>
      <sz val="16"/>
      <color theme="1"/>
      <name val="Aptos Narrow"/>
      <family val="2"/>
      <scheme val="minor"/>
    </font>
    <font>
      <b/>
      <sz val="20"/>
      <color rgb="FF000000"/>
      <name val="Helvetica Neue"/>
      <family val="2"/>
    </font>
    <font>
      <b/>
      <sz val="20"/>
      <color theme="1"/>
      <name val="Helvetica Neue"/>
      <family val="2"/>
    </font>
    <font>
      <sz val="12"/>
      <color theme="1"/>
      <name val="Aptos Narrow"/>
      <scheme val="minor"/>
    </font>
    <font>
      <sz val="16"/>
      <color rgb="FF1B1B1B"/>
      <name val="Arial"/>
      <family val="2"/>
    </font>
    <font>
      <sz val="16"/>
      <color rgb="FF000000"/>
      <name val="Arial"/>
      <family val="2"/>
    </font>
    <font>
      <b/>
      <sz val="16"/>
      <color rgb="FF000000"/>
      <name val="Arial"/>
      <family val="2"/>
    </font>
    <font>
      <b/>
      <sz val="16"/>
      <color theme="0"/>
      <name val="Aptos Narrow"/>
      <scheme val="minor"/>
    </font>
    <font>
      <i/>
      <sz val="14"/>
      <color theme="1"/>
      <name val="Aptos Narrow"/>
      <scheme val="minor"/>
    </font>
    <font>
      <b/>
      <sz val="12"/>
      <color theme="0"/>
      <name val="Aptos Narrow"/>
      <scheme val="minor"/>
    </font>
    <font>
      <sz val="22"/>
      <color theme="1"/>
      <name val="Aptos Narrow"/>
      <scheme val="minor"/>
    </font>
    <font>
      <b/>
      <sz val="26"/>
      <color theme="1"/>
      <name val="Aptos Narrow"/>
      <scheme val="minor"/>
    </font>
    <font>
      <sz val="26"/>
      <color theme="1"/>
      <name val="Aptos Narrow"/>
      <scheme val="minor"/>
    </font>
    <font>
      <b/>
      <sz val="28"/>
      <color theme="1"/>
      <name val="Aptos Narrow"/>
      <scheme val="minor"/>
    </font>
    <font>
      <b/>
      <sz val="18"/>
      <color theme="0"/>
      <name val="Aptos Narrow"/>
      <scheme val="minor"/>
    </font>
    <font>
      <sz val="18"/>
      <color theme="1"/>
      <name val="Aptos Narrow"/>
      <family val="2"/>
      <scheme val="minor"/>
    </font>
    <font>
      <b/>
      <sz val="26"/>
      <color theme="1"/>
      <name val="Aptos Display"/>
      <scheme val="major"/>
    </font>
    <font>
      <sz val="22"/>
      <color theme="1"/>
      <name val="Aptos Narrow"/>
      <family val="2"/>
      <scheme val="minor"/>
    </font>
    <font>
      <sz val="12"/>
      <color rgb="FF000000"/>
      <name val="Aptos"/>
    </font>
    <font>
      <i/>
      <sz val="16"/>
      <color theme="1"/>
      <name val="Aptos Narrow"/>
      <scheme val="minor"/>
    </font>
    <font>
      <b/>
      <sz val="18"/>
      <color theme="1"/>
      <name val="Aptos SemiBold"/>
    </font>
    <font>
      <b/>
      <sz val="18"/>
      <color rgb="FF000000"/>
      <name val="Aptos Narrow"/>
      <scheme val="minor"/>
    </font>
  </fonts>
  <fills count="11">
    <fill>
      <patternFill patternType="none"/>
    </fill>
    <fill>
      <patternFill patternType="gray125"/>
    </fill>
    <fill>
      <patternFill patternType="solid">
        <fgColor rgb="FFC5D9F1"/>
      </patternFill>
    </fill>
    <fill>
      <patternFill patternType="solid">
        <fgColor rgb="FFC0C0C0"/>
        <bgColor indexed="64"/>
      </patternFill>
    </fill>
    <fill>
      <patternFill patternType="solid">
        <fgColor rgb="FFFFFFFF"/>
        <bgColor indexed="64"/>
      </patternFill>
    </fill>
    <fill>
      <patternFill patternType="solid">
        <fgColor theme="9" tint="0.59999389629810485"/>
        <bgColor indexed="64"/>
      </patternFill>
    </fill>
    <fill>
      <patternFill patternType="solid">
        <fgColor rgb="FF102654"/>
        <bgColor indexed="64"/>
      </patternFill>
    </fill>
    <fill>
      <patternFill patternType="solid">
        <fgColor theme="2"/>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medium">
        <color rgb="FF008080"/>
      </left>
      <right/>
      <top style="medium">
        <color rgb="FF008080"/>
      </top>
      <bottom style="medium">
        <color rgb="FF008080"/>
      </bottom>
      <diagonal/>
    </border>
    <border>
      <left/>
      <right/>
      <top style="medium">
        <color rgb="FF008080"/>
      </top>
      <bottom style="medium">
        <color rgb="FF008080"/>
      </bottom>
      <diagonal/>
    </border>
    <border>
      <left/>
      <right style="medium">
        <color rgb="FF008080"/>
      </right>
      <top style="medium">
        <color rgb="FF008080"/>
      </top>
      <bottom style="medium">
        <color rgb="FF008080"/>
      </bottom>
      <diagonal/>
    </border>
    <border>
      <left style="medium">
        <color rgb="FF008080"/>
      </left>
      <right style="medium">
        <color rgb="FF008080"/>
      </right>
      <top/>
      <bottom style="medium">
        <color rgb="FF008080"/>
      </bottom>
      <diagonal/>
    </border>
    <border>
      <left/>
      <right style="medium">
        <color rgb="FF008080"/>
      </right>
      <top/>
      <bottom style="medium">
        <color rgb="FF008080"/>
      </bottom>
      <diagonal/>
    </border>
    <border>
      <left style="medium">
        <color rgb="FF008080"/>
      </left>
      <right/>
      <top/>
      <bottom style="medium">
        <color rgb="FF008080"/>
      </bottom>
      <diagonal/>
    </border>
    <border>
      <left style="medium">
        <color rgb="FF008080"/>
      </left>
      <right style="medium">
        <color rgb="FF008080"/>
      </right>
      <top style="medium">
        <color rgb="FF008080"/>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auto="1"/>
      </bottom>
      <diagonal/>
    </border>
    <border>
      <left/>
      <right style="thin">
        <color indexed="64"/>
      </right>
      <top style="thin">
        <color indexed="64"/>
      </top>
      <bottom style="medium">
        <color auto="1"/>
      </bottom>
      <diagonal/>
    </border>
    <border>
      <left style="thin">
        <color theme="2"/>
      </left>
      <right style="thin">
        <color theme="2"/>
      </right>
      <top style="thin">
        <color theme="2"/>
      </top>
      <bottom style="thin">
        <color theme="2"/>
      </bottom>
      <diagonal/>
    </border>
    <border>
      <left style="thin">
        <color indexed="64"/>
      </left>
      <right style="thin">
        <color indexed="64"/>
      </right>
      <top/>
      <bottom style="thin">
        <color indexed="64"/>
      </bottom>
      <diagonal/>
    </border>
    <border>
      <left style="thin">
        <color rgb="FF102654"/>
      </left>
      <right style="thin">
        <color rgb="FF102654"/>
      </right>
      <top style="thin">
        <color rgb="FF102654"/>
      </top>
      <bottom style="thin">
        <color rgb="FF102654"/>
      </bottom>
      <diagonal/>
    </border>
    <border>
      <left style="thin">
        <color rgb="FF102654"/>
      </left>
      <right style="thin">
        <color rgb="FF102654"/>
      </right>
      <top/>
      <bottom style="thin">
        <color rgb="FF102654"/>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rgb="FF102654"/>
      </left>
      <right style="thin">
        <color rgb="FF102654"/>
      </right>
      <top/>
      <bottom/>
      <diagonal/>
    </border>
    <border>
      <left/>
      <right style="thin">
        <color theme="2"/>
      </right>
      <top/>
      <bottom/>
      <diagonal/>
    </border>
    <border>
      <left style="thin">
        <color theme="2"/>
      </left>
      <right style="thin">
        <color theme="2"/>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68">
    <xf numFmtId="0" fontId="0" fillId="0" borderId="0" xfId="0"/>
    <xf numFmtId="0" fontId="2" fillId="0" borderId="0" xfId="0" applyFont="1"/>
    <xf numFmtId="0" fontId="3" fillId="0" borderId="0" xfId="0" applyFont="1" applyAlignment="1">
      <alignment horizontal="left" vertical="center"/>
    </xf>
    <xf numFmtId="0" fontId="4" fillId="0" borderId="0" xfId="0" applyFont="1" applyAlignment="1">
      <alignment horizontal="left" vertical="center"/>
    </xf>
    <xf numFmtId="0" fontId="6" fillId="0" borderId="0" xfId="0" applyFont="1" applyAlignment="1">
      <alignment horizontal="left" vertical="center"/>
    </xf>
    <xf numFmtId="0" fontId="5" fillId="0" borderId="0" xfId="0" applyFont="1" applyAlignment="1">
      <alignment horizontal="center" vertical="center" readingOrder="1"/>
    </xf>
    <xf numFmtId="164" fontId="5" fillId="0" borderId="0" xfId="0" applyNumberFormat="1" applyFont="1" applyAlignment="1">
      <alignment horizontal="center" vertical="center" readingOrder="1"/>
    </xf>
    <xf numFmtId="0" fontId="3" fillId="0" borderId="0" xfId="0" applyFont="1"/>
    <xf numFmtId="0" fontId="3" fillId="2" borderId="1" xfId="0" applyFont="1" applyFill="1" applyBorder="1" applyAlignment="1">
      <alignment horizontal="center"/>
    </xf>
    <xf numFmtId="0" fontId="6" fillId="0" borderId="1" xfId="0" applyFont="1" applyBorder="1" applyAlignment="1">
      <alignment horizontal="center"/>
    </xf>
    <xf numFmtId="165" fontId="6" fillId="0" borderId="1" xfId="0" applyNumberFormat="1" applyFont="1" applyBorder="1" applyAlignment="1">
      <alignment horizontal="center"/>
    </xf>
    <xf numFmtId="0" fontId="7" fillId="0" borderId="0" xfId="0" applyFont="1"/>
    <xf numFmtId="0" fontId="8" fillId="0" borderId="0" xfId="0" applyFont="1"/>
    <xf numFmtId="9" fontId="8" fillId="0" borderId="0" xfId="0" applyNumberFormat="1" applyFont="1"/>
    <xf numFmtId="0" fontId="11" fillId="3" borderId="6" xfId="0" applyFont="1" applyFill="1" applyBorder="1" applyAlignment="1">
      <alignment horizontal="center" vertical="center"/>
    </xf>
    <xf numFmtId="0" fontId="12" fillId="0" borderId="5" xfId="0" applyFont="1" applyBorder="1" applyAlignment="1">
      <alignment horizontal="center" vertical="center" wrapText="1"/>
    </xf>
    <xf numFmtId="0" fontId="13" fillId="0" borderId="6" xfId="0" applyFont="1" applyBorder="1" applyAlignment="1">
      <alignment horizontal="right" vertical="center"/>
    </xf>
    <xf numFmtId="0" fontId="5" fillId="0" borderId="5" xfId="0" applyFont="1" applyBorder="1" applyAlignment="1">
      <alignment vertical="center" wrapText="1"/>
    </xf>
    <xf numFmtId="3" fontId="5" fillId="0" borderId="6" xfId="0" applyNumberFormat="1" applyFont="1" applyBorder="1" applyAlignment="1">
      <alignment horizontal="center" vertical="center"/>
    </xf>
    <xf numFmtId="0" fontId="5" fillId="0" borderId="5" xfId="0" applyFont="1" applyBorder="1" applyAlignment="1">
      <alignment vertical="center"/>
    </xf>
    <xf numFmtId="3" fontId="13" fillId="0" borderId="6" xfId="0" applyNumberFormat="1" applyFont="1" applyBorder="1" applyAlignment="1">
      <alignment horizontal="center" vertical="center"/>
    </xf>
    <xf numFmtId="0" fontId="5" fillId="0" borderId="7" xfId="0" applyFont="1" applyBorder="1" applyAlignment="1">
      <alignment vertical="center"/>
    </xf>
    <xf numFmtId="3" fontId="13" fillId="0" borderId="5" xfId="0" applyNumberFormat="1" applyFont="1" applyBorder="1" applyAlignment="1">
      <alignment horizontal="center" vertical="center"/>
    </xf>
    <xf numFmtId="0" fontId="5" fillId="0" borderId="5" xfId="0" applyFont="1" applyBorder="1" applyAlignment="1">
      <alignment horizontal="center" vertical="center"/>
    </xf>
    <xf numFmtId="0" fontId="9" fillId="0" borderId="0" xfId="0" applyFont="1" applyAlignment="1">
      <alignment vertical="center"/>
    </xf>
    <xf numFmtId="10" fontId="0" fillId="0" borderId="0" xfId="0" applyNumberFormat="1"/>
    <xf numFmtId="0" fontId="16" fillId="0" borderId="9" xfId="0" applyFont="1" applyBorder="1" applyAlignment="1">
      <alignment horizontal="left" vertical="top" wrapText="1"/>
    </xf>
    <xf numFmtId="0" fontId="16" fillId="0" borderId="0" xfId="0" applyFont="1" applyAlignment="1">
      <alignment horizontal="right"/>
    </xf>
    <xf numFmtId="0" fontId="0" fillId="0" borderId="0" xfId="0" applyAlignment="1">
      <alignment vertical="center"/>
    </xf>
    <xf numFmtId="0" fontId="17" fillId="0" borderId="1" xfId="0" applyFont="1" applyBorder="1" applyAlignment="1">
      <alignment horizontal="center" wrapText="1"/>
    </xf>
    <xf numFmtId="0" fontId="17" fillId="0" borderId="10" xfId="0" applyFont="1" applyBorder="1" applyAlignment="1">
      <alignment horizontal="center" wrapText="1"/>
    </xf>
    <xf numFmtId="0" fontId="17" fillId="0" borderId="11" xfId="0" applyFont="1" applyBorder="1" applyAlignment="1">
      <alignment horizontal="center" wrapText="1"/>
    </xf>
    <xf numFmtId="3" fontId="6" fillId="0" borderId="6" xfId="0" applyNumberFormat="1" applyFont="1" applyBorder="1" applyAlignment="1">
      <alignment horizontal="center" vertical="center"/>
    </xf>
    <xf numFmtId="166" fontId="0" fillId="0" borderId="0" xfId="0" applyNumberFormat="1"/>
    <xf numFmtId="6" fontId="0" fillId="0" borderId="0" xfId="0" applyNumberFormat="1"/>
    <xf numFmtId="9" fontId="0" fillId="0" borderId="0" xfId="0" applyNumberFormat="1"/>
    <xf numFmtId="167" fontId="0" fillId="0" borderId="0" xfId="0" applyNumberFormat="1"/>
    <xf numFmtId="8" fontId="0" fillId="0" borderId="0" xfId="0" applyNumberFormat="1"/>
    <xf numFmtId="0" fontId="33" fillId="0" borderId="0" xfId="0" applyFont="1"/>
    <xf numFmtId="0" fontId="34" fillId="0" borderId="0" xfId="0" applyFont="1"/>
    <xf numFmtId="9" fontId="33" fillId="0" borderId="0" xfId="0" applyNumberFormat="1" applyFont="1"/>
    <xf numFmtId="0" fontId="32" fillId="0" borderId="0" xfId="0" applyFont="1"/>
    <xf numFmtId="166" fontId="2" fillId="0" borderId="0" xfId="0" applyNumberFormat="1" applyFont="1"/>
    <xf numFmtId="9" fontId="2" fillId="0" borderId="0" xfId="0" applyNumberFormat="1" applyFont="1"/>
    <xf numFmtId="2" fontId="0" fillId="0" borderId="0" xfId="0" applyNumberFormat="1"/>
    <xf numFmtId="2" fontId="7" fillId="0" borderId="0" xfId="0" applyNumberFormat="1" applyFont="1"/>
    <xf numFmtId="1" fontId="8" fillId="0" borderId="0" xfId="0" applyNumberFormat="1" applyFont="1"/>
    <xf numFmtId="0" fontId="0" fillId="9" borderId="0" xfId="0" applyFill="1"/>
    <xf numFmtId="0" fontId="31" fillId="0" borderId="18" xfId="0" applyFont="1" applyBorder="1"/>
    <xf numFmtId="0" fontId="0" fillId="0" borderId="19" xfId="0" applyBorder="1"/>
    <xf numFmtId="0" fontId="0" fillId="0" borderId="20" xfId="0" applyBorder="1"/>
    <xf numFmtId="0" fontId="0" fillId="0" borderId="21" xfId="0" applyBorder="1"/>
    <xf numFmtId="0" fontId="0" fillId="0" borderId="14" xfId="0" applyBorder="1"/>
    <xf numFmtId="0" fontId="0" fillId="0" borderId="22" xfId="0" applyBorder="1"/>
    <xf numFmtId="0" fontId="0" fillId="0" borderId="23" xfId="0" applyBorder="1"/>
    <xf numFmtId="0" fontId="0" fillId="0" borderId="15" xfId="0" applyBorder="1"/>
    <xf numFmtId="6" fontId="46" fillId="0" borderId="14" xfId="0" applyNumberFormat="1" applyFont="1" applyBorder="1"/>
    <xf numFmtId="6" fontId="46" fillId="0" borderId="15" xfId="0" applyNumberFormat="1" applyFont="1" applyBorder="1"/>
    <xf numFmtId="0" fontId="0" fillId="9" borderId="14" xfId="0" applyFill="1" applyBorder="1"/>
    <xf numFmtId="166" fontId="0" fillId="0" borderId="15" xfId="0" applyNumberFormat="1" applyBorder="1"/>
    <xf numFmtId="0" fontId="28" fillId="10" borderId="0" xfId="0" applyFont="1" applyFill="1"/>
    <xf numFmtId="0" fontId="0" fillId="10" borderId="0" xfId="0" applyFill="1"/>
    <xf numFmtId="0" fontId="24" fillId="10" borderId="0" xfId="0" applyFont="1" applyFill="1" applyAlignment="1">
      <alignment vertical="center" wrapText="1"/>
    </xf>
    <xf numFmtId="0" fontId="23" fillId="5" borderId="0" xfId="0" applyFont="1" applyFill="1"/>
    <xf numFmtId="0" fontId="0" fillId="5" borderId="0" xfId="0" applyFill="1"/>
    <xf numFmtId="0" fontId="35" fillId="6" borderId="27" xfId="0" applyFont="1" applyFill="1" applyBorder="1"/>
    <xf numFmtId="0" fontId="19" fillId="8" borderId="27" xfId="0" applyFont="1" applyFill="1" applyBorder="1"/>
    <xf numFmtId="166" fontId="20" fillId="8" borderId="27" xfId="0" applyNumberFormat="1" applyFont="1" applyFill="1" applyBorder="1"/>
    <xf numFmtId="0" fontId="36" fillId="7" borderId="27" xfId="0" applyFont="1" applyFill="1" applyBorder="1"/>
    <xf numFmtId="166" fontId="36" fillId="7" borderId="27" xfId="0" applyNumberFormat="1" applyFont="1" applyFill="1" applyBorder="1"/>
    <xf numFmtId="0" fontId="27" fillId="8" borderId="27" xfId="0" applyFont="1" applyFill="1" applyBorder="1"/>
    <xf numFmtId="167" fontId="27" fillId="8" borderId="27" xfId="0" applyNumberFormat="1" applyFont="1" applyFill="1" applyBorder="1"/>
    <xf numFmtId="0" fontId="36" fillId="8" borderId="27" xfId="0" applyFont="1" applyFill="1" applyBorder="1"/>
    <xf numFmtId="166" fontId="36" fillId="8" borderId="27" xfId="0" applyNumberFormat="1" applyFont="1" applyFill="1" applyBorder="1"/>
    <xf numFmtId="0" fontId="35" fillId="6" borderId="29" xfId="0" applyFont="1" applyFill="1" applyBorder="1"/>
    <xf numFmtId="0" fontId="20" fillId="6" borderId="30" xfId="0" applyFont="1" applyFill="1" applyBorder="1"/>
    <xf numFmtId="166" fontId="20" fillId="0" borderId="32" xfId="0" applyNumberFormat="1" applyFont="1" applyBorder="1"/>
    <xf numFmtId="0" fontId="25" fillId="6" borderId="29" xfId="0" applyFont="1" applyFill="1" applyBorder="1"/>
    <xf numFmtId="0" fontId="26" fillId="6" borderId="29" xfId="0" applyFont="1" applyFill="1" applyBorder="1"/>
    <xf numFmtId="0" fontId="20" fillId="6" borderId="33" xfId="0" applyFont="1" applyFill="1" applyBorder="1"/>
    <xf numFmtId="0" fontId="20" fillId="10" borderId="34" xfId="0" applyFont="1" applyFill="1" applyBorder="1" applyProtection="1">
      <protection locked="0"/>
    </xf>
    <xf numFmtId="0" fontId="20" fillId="10" borderId="35" xfId="0" applyFont="1" applyFill="1" applyBorder="1" applyAlignment="1" applyProtection="1">
      <alignment horizontal="right"/>
      <protection locked="0"/>
    </xf>
    <xf numFmtId="166" fontId="20" fillId="0" borderId="35" xfId="0" applyNumberFormat="1" applyFont="1" applyBorder="1"/>
    <xf numFmtId="0" fontId="20" fillId="0" borderId="35" xfId="0" applyFont="1" applyBorder="1"/>
    <xf numFmtId="0" fontId="20" fillId="10" borderId="34" xfId="0" applyFont="1" applyFill="1" applyBorder="1" applyAlignment="1" applyProtection="1">
      <alignment horizontal="right"/>
      <protection locked="0"/>
    </xf>
    <xf numFmtId="0" fontId="20" fillId="10" borderId="35" xfId="0" applyFont="1" applyFill="1" applyBorder="1" applyProtection="1">
      <protection locked="0"/>
    </xf>
    <xf numFmtId="166" fontId="20" fillId="0" borderId="31" xfId="0" applyNumberFormat="1" applyFont="1" applyBorder="1"/>
    <xf numFmtId="166" fontId="20" fillId="0" borderId="34" xfId="0" applyNumberFormat="1" applyFont="1" applyBorder="1"/>
    <xf numFmtId="0" fontId="0" fillId="0" borderId="35" xfId="0" applyBorder="1"/>
    <xf numFmtId="166" fontId="21" fillId="5" borderId="35" xfId="0" applyNumberFormat="1" applyFont="1" applyFill="1" applyBorder="1"/>
    <xf numFmtId="167" fontId="20" fillId="0" borderId="32" xfId="0" applyNumberFormat="1" applyFont="1" applyBorder="1"/>
    <xf numFmtId="167" fontId="21" fillId="5" borderId="32" xfId="0" applyNumberFormat="1" applyFont="1" applyFill="1" applyBorder="1"/>
    <xf numFmtId="6" fontId="0" fillId="8" borderId="36" xfId="0" applyNumberFormat="1" applyFill="1" applyBorder="1"/>
    <xf numFmtId="166" fontId="0" fillId="8" borderId="26" xfId="0" applyNumberFormat="1" applyFill="1" applyBorder="1"/>
    <xf numFmtId="0" fontId="37" fillId="6" borderId="29" xfId="0" applyFont="1" applyFill="1" applyBorder="1"/>
    <xf numFmtId="6" fontId="0" fillId="8" borderId="10" xfId="0" applyNumberFormat="1" applyFill="1" applyBorder="1"/>
    <xf numFmtId="166" fontId="0" fillId="8" borderId="25" xfId="0" applyNumberFormat="1" applyFill="1" applyBorder="1"/>
    <xf numFmtId="166" fontId="0" fillId="6" borderId="29" xfId="0" applyNumberFormat="1" applyFill="1" applyBorder="1"/>
    <xf numFmtId="0" fontId="37" fillId="6" borderId="30" xfId="0" applyFont="1" applyFill="1" applyBorder="1"/>
    <xf numFmtId="166" fontId="0" fillId="8" borderId="37" xfId="0" applyNumberFormat="1" applyFill="1" applyBorder="1"/>
    <xf numFmtId="166" fontId="0" fillId="8" borderId="28" xfId="0" applyNumberFormat="1" applyFill="1" applyBorder="1"/>
    <xf numFmtId="166" fontId="0" fillId="8" borderId="11" xfId="0" applyNumberFormat="1" applyFill="1" applyBorder="1"/>
    <xf numFmtId="166" fontId="0" fillId="8" borderId="29" xfId="0" applyNumberFormat="1" applyFill="1" applyBorder="1"/>
    <xf numFmtId="0" fontId="23" fillId="8" borderId="27" xfId="0" applyFont="1" applyFill="1" applyBorder="1" applyAlignment="1">
      <alignment vertical="center"/>
    </xf>
    <xf numFmtId="166" fontId="23" fillId="5" borderId="27" xfId="0" applyNumberFormat="1" applyFont="1" applyFill="1" applyBorder="1"/>
    <xf numFmtId="0" fontId="42" fillId="6" borderId="27" xfId="0" applyFont="1" applyFill="1" applyBorder="1"/>
    <xf numFmtId="166" fontId="19" fillId="8" borderId="27" xfId="0" applyNumberFormat="1" applyFont="1" applyFill="1" applyBorder="1"/>
    <xf numFmtId="0" fontId="27" fillId="10" borderId="27" xfId="0" applyFont="1" applyFill="1" applyBorder="1" applyProtection="1">
      <protection locked="0"/>
    </xf>
    <xf numFmtId="166" fontId="27" fillId="10" borderId="27" xfId="0" applyNumberFormat="1" applyFont="1" applyFill="1" applyBorder="1" applyProtection="1">
      <protection locked="0"/>
    </xf>
    <xf numFmtId="166" fontId="20" fillId="8" borderId="27" xfId="0" applyNumberFormat="1" applyFont="1" applyFill="1" applyBorder="1" applyProtection="1">
      <protection locked="0"/>
    </xf>
    <xf numFmtId="166" fontId="20" fillId="10" borderId="27" xfId="0" applyNumberFormat="1" applyFont="1" applyFill="1" applyBorder="1" applyProtection="1">
      <protection locked="0"/>
    </xf>
    <xf numFmtId="166" fontId="20" fillId="0" borderId="27" xfId="0" applyNumberFormat="1" applyFont="1" applyBorder="1" applyProtection="1">
      <protection locked="0"/>
    </xf>
    <xf numFmtId="0" fontId="0" fillId="8" borderId="0" xfId="0" applyFill="1"/>
    <xf numFmtId="0" fontId="1" fillId="8" borderId="0" xfId="1" applyFill="1"/>
    <xf numFmtId="0" fontId="19" fillId="8" borderId="0" xfId="0" applyFont="1" applyFill="1"/>
    <xf numFmtId="0" fontId="28" fillId="8" borderId="0" xfId="0" applyFont="1" applyFill="1"/>
    <xf numFmtId="0" fontId="22" fillId="8" borderId="0" xfId="0" applyFont="1" applyFill="1"/>
    <xf numFmtId="0" fontId="21" fillId="8" borderId="0" xfId="0" applyFont="1" applyFill="1"/>
    <xf numFmtId="0" fontId="47" fillId="8" borderId="0" xfId="0" applyFont="1" applyFill="1"/>
    <xf numFmtId="166" fontId="0" fillId="8" borderId="0" xfId="0" applyNumberFormat="1" applyFill="1"/>
    <xf numFmtId="0" fontId="40" fillId="8" borderId="0" xfId="0" applyFont="1" applyFill="1" applyAlignment="1">
      <alignment vertical="center"/>
    </xf>
    <xf numFmtId="0" fontId="41" fillId="8" borderId="0" xfId="0" applyFont="1" applyFill="1" applyAlignment="1">
      <alignment vertical="center"/>
    </xf>
    <xf numFmtId="166" fontId="39" fillId="8" borderId="0" xfId="0" applyNumberFormat="1" applyFont="1" applyFill="1"/>
    <xf numFmtId="166" fontId="41" fillId="8" borderId="0" xfId="0" applyNumberFormat="1" applyFont="1" applyFill="1" applyAlignment="1">
      <alignment vertical="center"/>
    </xf>
    <xf numFmtId="166" fontId="0" fillId="8" borderId="0" xfId="0" applyNumberFormat="1" applyFill="1" applyAlignment="1">
      <alignment horizontal="center"/>
    </xf>
    <xf numFmtId="0" fontId="24" fillId="8" borderId="0" xfId="0" applyFont="1" applyFill="1" applyAlignment="1">
      <alignment vertical="center" wrapText="1"/>
    </xf>
    <xf numFmtId="0" fontId="48" fillId="8" borderId="0" xfId="0" applyFont="1" applyFill="1"/>
    <xf numFmtId="0" fontId="43" fillId="8" borderId="0" xfId="0" applyFont="1" applyFill="1"/>
    <xf numFmtId="0" fontId="49" fillId="8" borderId="0" xfId="0" applyFont="1" applyFill="1"/>
    <xf numFmtId="0" fontId="45" fillId="8" borderId="0" xfId="0" applyFont="1" applyFill="1"/>
    <xf numFmtId="0" fontId="24" fillId="8" borderId="0" xfId="0" applyFont="1" applyFill="1"/>
    <xf numFmtId="0" fontId="44" fillId="8" borderId="0" xfId="0" applyFont="1" applyFill="1"/>
    <xf numFmtId="0" fontId="29" fillId="8" borderId="0" xfId="0" applyFont="1" applyFill="1"/>
    <xf numFmtId="0" fontId="30" fillId="8" borderId="0" xfId="0" applyFont="1" applyFill="1"/>
    <xf numFmtId="0" fontId="38" fillId="8" borderId="0" xfId="0" applyFont="1" applyFill="1"/>
    <xf numFmtId="0" fontId="18" fillId="8" borderId="0" xfId="0" applyFont="1" applyFill="1"/>
    <xf numFmtId="0" fontId="0" fillId="8" borderId="0" xfId="0" applyFill="1" applyAlignment="1">
      <alignment horizontal="center"/>
    </xf>
    <xf numFmtId="0" fontId="39" fillId="8" borderId="0" xfId="0" applyFont="1" applyFill="1" applyAlignment="1">
      <alignment horizontal="right" vertical="center"/>
    </xf>
    <xf numFmtId="0" fontId="42" fillId="6" borderId="27" xfId="0" applyFont="1" applyFill="1" applyBorder="1" applyAlignment="1">
      <alignment horizontal="left"/>
    </xf>
    <xf numFmtId="0" fontId="25" fillId="6" borderId="16" xfId="0" applyFont="1" applyFill="1" applyBorder="1" applyAlignment="1">
      <alignment horizontal="left"/>
    </xf>
    <xf numFmtId="0" fontId="25" fillId="6" borderId="17" xfId="0" applyFont="1" applyFill="1" applyBorder="1" applyAlignment="1">
      <alignment horizontal="left"/>
    </xf>
    <xf numFmtId="0" fontId="7" fillId="0" borderId="0" xfId="0" applyFont="1"/>
    <xf numFmtId="0" fontId="13" fillId="0" borderId="2" xfId="0" applyFont="1" applyBorder="1" applyAlignment="1">
      <alignment vertical="center" wrapText="1"/>
    </xf>
    <xf numFmtId="0" fontId="13" fillId="0" borderId="3" xfId="0" applyFont="1" applyBorder="1" applyAlignment="1">
      <alignment vertical="center" wrapText="1"/>
    </xf>
    <xf numFmtId="0" fontId="13" fillId="0" borderId="4" xfId="0" applyFont="1" applyBorder="1" applyAlignment="1">
      <alignmen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4" fillId="4" borderId="2" xfId="0" applyFont="1" applyFill="1" applyBorder="1" applyAlignment="1">
      <alignment vertical="center"/>
    </xf>
    <xf numFmtId="0" fontId="14" fillId="4" borderId="3" xfId="0" applyFont="1" applyFill="1" applyBorder="1" applyAlignment="1">
      <alignment vertical="center"/>
    </xf>
    <xf numFmtId="0" fontId="14" fillId="4" borderId="4" xfId="0" applyFont="1" applyFill="1" applyBorder="1" applyAlignment="1">
      <alignment vertical="center"/>
    </xf>
    <xf numFmtId="0" fontId="13" fillId="3" borderId="2" xfId="0" applyFont="1" applyFill="1" applyBorder="1" applyAlignment="1">
      <alignment vertical="center" wrapText="1"/>
    </xf>
    <xf numFmtId="0" fontId="13" fillId="3" borderId="3" xfId="0" applyFont="1" applyFill="1" applyBorder="1" applyAlignment="1">
      <alignment vertical="center" wrapText="1"/>
    </xf>
    <xf numFmtId="0" fontId="13" fillId="3" borderId="4" xfId="0" applyFont="1" applyFill="1" applyBorder="1" applyAlignment="1">
      <alignment vertical="center" wrapText="1"/>
    </xf>
    <xf numFmtId="0" fontId="15" fillId="0" borderId="2" xfId="0" applyFont="1" applyBorder="1" applyAlignment="1">
      <alignment vertical="center" wrapText="1"/>
    </xf>
    <xf numFmtId="0" fontId="15" fillId="0" borderId="3" xfId="0" applyFont="1" applyBorder="1" applyAlignment="1">
      <alignment vertical="center" wrapText="1"/>
    </xf>
    <xf numFmtId="0" fontId="15" fillId="0" borderId="4" xfId="0" applyFont="1" applyBorder="1" applyAlignment="1">
      <alignment vertical="center" wrapText="1"/>
    </xf>
    <xf numFmtId="0" fontId="2" fillId="0" borderId="18" xfId="0" applyFont="1" applyBorder="1" applyAlignment="1">
      <alignment horizontal="center"/>
    </xf>
    <xf numFmtId="0" fontId="2" fillId="0" borderId="19" xfId="0" applyFont="1" applyBorder="1" applyAlignment="1">
      <alignment horizontal="center"/>
    </xf>
    <xf numFmtId="0" fontId="2" fillId="0" borderId="20" xfId="0" applyFont="1" applyBorder="1" applyAlignment="1">
      <alignment horizontal="center"/>
    </xf>
    <xf numFmtId="0" fontId="2" fillId="0" borderId="12" xfId="0" applyFont="1" applyBorder="1" applyAlignment="1">
      <alignment horizontal="center"/>
    </xf>
    <xf numFmtId="0" fontId="2" fillId="0" borderId="24" xfId="0" applyFont="1" applyBorder="1" applyAlignment="1">
      <alignment horizontal="center"/>
    </xf>
    <xf numFmtId="0" fontId="2" fillId="0" borderId="13" xfId="0" applyFont="1" applyBorder="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8EDA73"/>
      <color rgb="FF102654"/>
      <color rgb="FF243754"/>
      <color rgb="FFFCF9F7"/>
      <color rgb="FFEBE3D7"/>
      <color rgb="FFFFD579"/>
      <color rgb="FFFBF8F6"/>
      <color rgb="FFFFF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Salary Tax Composition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spPr>
            <a:solidFill>
              <a:schemeClr val="accent6">
                <a:lumMod val="60000"/>
                <a:lumOff val="40000"/>
              </a:schemeClr>
            </a:solidFill>
          </c:spPr>
          <c:dPt>
            <c:idx val="0"/>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2-D0BE-114B-8FC6-667B14F15526}"/>
              </c:ext>
            </c:extLst>
          </c:dPt>
          <c:dPt>
            <c:idx val="1"/>
            <c:bubble3D val="0"/>
            <c:spPr>
              <a:solidFill>
                <a:srgbClr val="102654"/>
              </a:solidFill>
              <a:ln w="19050">
                <a:solidFill>
                  <a:schemeClr val="lt1"/>
                </a:solidFill>
              </a:ln>
              <a:effectLst/>
            </c:spPr>
            <c:extLst>
              <c:ext xmlns:c16="http://schemas.microsoft.com/office/drawing/2014/chart" uri="{C3380CC4-5D6E-409C-BE32-E72D297353CC}">
                <c16:uniqueId val="{00000001-D0BE-114B-8FC6-667B14F15526}"/>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Calculator!$E$19:$F$19</c:f>
              <c:strCache>
                <c:ptCount val="2"/>
                <c:pt idx="0">
                  <c:v>Taxable</c:v>
                </c:pt>
                <c:pt idx="1">
                  <c:v>Non-taxable</c:v>
                </c:pt>
              </c:strCache>
            </c:strRef>
          </c:cat>
          <c:val>
            <c:numRef>
              <c:f>Calculator!$E$20:$F$20</c:f>
              <c:numCache>
                <c:formatCode>"$"#,##0</c:formatCode>
                <c:ptCount val="2"/>
                <c:pt idx="0">
                  <c:v>73832.5</c:v>
                </c:pt>
                <c:pt idx="1">
                  <c:v>16740</c:v>
                </c:pt>
              </c:numCache>
            </c:numRef>
          </c:val>
          <c:extLst>
            <c:ext xmlns:c16="http://schemas.microsoft.com/office/drawing/2014/chart" uri="{C3380CC4-5D6E-409C-BE32-E72D297353CC}">
              <c16:uniqueId val="{00000000-D0BE-114B-8FC6-667B14F1552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Salary Components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1-3794-B447-BFB5-E01E3CBD51B1}"/>
              </c:ext>
            </c:extLst>
          </c:dPt>
          <c:dPt>
            <c:idx val="1"/>
            <c:bubble3D val="0"/>
            <c:spPr>
              <a:solidFill>
                <a:srgbClr val="FFD579"/>
              </a:solidFill>
              <a:ln w="19050">
                <a:solidFill>
                  <a:schemeClr val="lt1"/>
                </a:solidFill>
              </a:ln>
              <a:effectLst/>
            </c:spPr>
            <c:extLst>
              <c:ext xmlns:c16="http://schemas.microsoft.com/office/drawing/2014/chart" uri="{C3380CC4-5D6E-409C-BE32-E72D297353CC}">
                <c16:uniqueId val="{00000003-3794-B447-BFB5-E01E3CBD51B1}"/>
              </c:ext>
            </c:extLst>
          </c:dPt>
          <c:dPt>
            <c:idx val="2"/>
            <c:bubble3D val="0"/>
            <c:spPr>
              <a:solidFill>
                <a:srgbClr val="102654"/>
              </a:solidFill>
              <a:ln w="19050">
                <a:solidFill>
                  <a:schemeClr val="lt1"/>
                </a:solidFill>
              </a:ln>
              <a:effectLst/>
            </c:spPr>
            <c:extLst>
              <c:ext xmlns:c16="http://schemas.microsoft.com/office/drawing/2014/chart" uri="{C3380CC4-5D6E-409C-BE32-E72D297353CC}">
                <c16:uniqueId val="{00000007-3794-B447-BFB5-E01E3CBD51B1}"/>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'Salary Schedule'!$H$26:$J$26</c:f>
              <c:strCache>
                <c:ptCount val="3"/>
                <c:pt idx="0">
                  <c:v>FS Overseas Salary</c:v>
                </c:pt>
                <c:pt idx="1">
                  <c:v>Hardship</c:v>
                </c:pt>
                <c:pt idx="2">
                  <c:v>COLA</c:v>
                </c:pt>
              </c:strCache>
            </c:strRef>
          </c:cat>
          <c:val>
            <c:numRef>
              <c:f>'Salary Schedule'!$H$27:$J$27</c:f>
              <c:numCache>
                <c:formatCode>"$"#,##0</c:formatCode>
                <c:ptCount val="3"/>
                <c:pt idx="0">
                  <c:v>59066</c:v>
                </c:pt>
                <c:pt idx="1">
                  <c:v>14766.5</c:v>
                </c:pt>
                <c:pt idx="2">
                  <c:v>16740</c:v>
                </c:pt>
              </c:numCache>
            </c:numRef>
          </c:val>
          <c:extLst>
            <c:ext xmlns:c16="http://schemas.microsoft.com/office/drawing/2014/chart" uri="{C3380CC4-5D6E-409C-BE32-E72D297353CC}">
              <c16:uniqueId val="{00000004-3794-B447-BFB5-E01E3CBD51B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s://outlook.office.com/book/FSPlanningBrief@gfpfinance.com/?ismsaljsauthenabled" TargetMode="External"/><Relationship Id="rId7"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http://globalfiduciarypartners.com/" TargetMode="External"/><Relationship Id="rId5" Type="http://schemas.openxmlformats.org/officeDocument/2006/relationships/hyperlink" Target="https://globalfiduciarypartners.com/"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5</xdr:col>
      <xdr:colOff>740833</xdr:colOff>
      <xdr:row>43</xdr:row>
      <xdr:rowOff>83995</xdr:rowOff>
    </xdr:from>
    <xdr:ext cx="12218811" cy="3206750"/>
    <xdr:sp macro="" textlink="">
      <xdr:nvSpPr>
        <xdr:cNvPr id="13" name="TextBox 12">
          <a:extLst>
            <a:ext uri="{FF2B5EF4-FFF2-40B4-BE49-F238E27FC236}">
              <a16:creationId xmlns:a16="http://schemas.microsoft.com/office/drawing/2014/main" id="{9F82902C-2875-A5D2-AB23-BFF7860317B6}"/>
            </a:ext>
          </a:extLst>
        </xdr:cNvPr>
        <xdr:cNvSpPr txBox="1"/>
      </xdr:nvSpPr>
      <xdr:spPr>
        <a:xfrm>
          <a:off x="6201833" y="12199795"/>
          <a:ext cx="12218811" cy="3206750"/>
        </a:xfrm>
        <a:prstGeom prst="rect">
          <a:avLst/>
        </a:prstGeom>
        <a:ln w="3175">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lang="en-US" b="1"/>
            <a:t>Disclaimer</a:t>
          </a:r>
        </a:p>
        <a:p>
          <a:r>
            <a:rPr lang="en-US" b="0"/>
            <a:t>This worksheet is provided for educational purposes only. The results shown are estimates and are not a substitute for personalized tax or financial advice. You should consult a qualified tax professional or financial advisor before making decisions. </a:t>
          </a:r>
        </a:p>
        <a:p>
          <a:endParaRPr lang="en-US" b="0"/>
        </a:p>
        <a:p>
          <a:r>
            <a:rPr lang="en-US" b="0"/>
            <a:t>This calculator is based on publicly available information and reflects standard deductions and federal pay components as of the version date listed. Actual tax outcomes will vary based on individual circumstances.</a:t>
          </a:r>
        </a:p>
        <a:p>
          <a:r>
            <a:rPr lang="en-US" b="0"/>
            <a:t>There are 27 pay periods in 2026. Your biweekly pay may vary depending on how your agency computes annual pay for this year. For TSP contribution purposes, there are 26 pay periods; the date you are paid determines the year to which a contribution is applied.</a:t>
          </a:r>
        </a:p>
        <a:p>
          <a:endParaRPr lang="en-US" b="0"/>
        </a:p>
        <a:p>
          <a:r>
            <a:rPr lang="en-US" b="0"/>
            <a:t>This tool provides a high‑level overview and does not account for, among other things:</a:t>
          </a:r>
        </a:p>
        <a:p>
          <a:endParaRPr lang="en-US" b="0"/>
        </a:p>
        <a:p>
          <a:r>
            <a:rPr lang="en-US" b="0"/>
            <a:t>• Spousal income</a:t>
          </a:r>
        </a:p>
        <a:p>
          <a:r>
            <a:rPr lang="en-US" b="0"/>
            <a:t>• Additional income sources</a:t>
          </a:r>
        </a:p>
        <a:p>
          <a:r>
            <a:rPr lang="en-US" b="0"/>
            <a:t>• Itemized deductions, credits, or losses</a:t>
          </a:r>
        </a:p>
        <a:p>
          <a:r>
            <a:rPr lang="en-US" b="0"/>
            <a:t>• State, local, or other jurisdiction-specific taxes</a:t>
          </a:r>
        </a:p>
        <a:p>
          <a:endParaRPr lang="en-US" b="0"/>
        </a:p>
        <a:p>
          <a:r>
            <a:rPr lang="en-US" b="0"/>
            <a:t>Any individualized discussion is limited to high‑level planning considerations and does not constitute a recommendation to implement specific strategies without a formal advisory relationship.</a:t>
          </a:r>
        </a:p>
        <a:p>
          <a:endParaRPr lang="en-US" b="0"/>
        </a:p>
        <a:p>
          <a:r>
            <a:rPr lang="en-US" b="0"/>
            <a:t>Global Fiduciary Partners, LLC is an independent firm and is not affiliated with any U.S. government agency.</a:t>
          </a:r>
        </a:p>
        <a:p>
          <a:endParaRPr lang="en-US" b="0"/>
        </a:p>
      </xdr:txBody>
    </xdr:sp>
    <xdr:clientData/>
  </xdr:oneCellAnchor>
  <xdr:twoCellAnchor>
    <xdr:from>
      <xdr:col>10</xdr:col>
      <xdr:colOff>7747</xdr:colOff>
      <xdr:row>13</xdr:row>
      <xdr:rowOff>254000</xdr:rowOff>
    </xdr:from>
    <xdr:to>
      <xdr:col>13</xdr:col>
      <xdr:colOff>8590</xdr:colOff>
      <xdr:row>23</xdr:row>
      <xdr:rowOff>152400</xdr:rowOff>
    </xdr:to>
    <xdr:graphicFrame macro="">
      <xdr:nvGraphicFramePr>
        <xdr:cNvPr id="19" name="Chart 18">
          <a:extLst>
            <a:ext uri="{FF2B5EF4-FFF2-40B4-BE49-F238E27FC236}">
              <a16:creationId xmlns:a16="http://schemas.microsoft.com/office/drawing/2014/main" id="{5CA99006-89CD-00FB-BF71-7B0FF324B7C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127000</xdr:colOff>
      <xdr:row>13</xdr:row>
      <xdr:rowOff>254000</xdr:rowOff>
    </xdr:from>
    <xdr:to>
      <xdr:col>14</xdr:col>
      <xdr:colOff>1828799</xdr:colOff>
      <xdr:row>23</xdr:row>
      <xdr:rowOff>152400</xdr:rowOff>
    </xdr:to>
    <xdr:graphicFrame macro="">
      <xdr:nvGraphicFramePr>
        <xdr:cNvPr id="20" name="Chart 19">
          <a:extLst>
            <a:ext uri="{FF2B5EF4-FFF2-40B4-BE49-F238E27FC236}">
              <a16:creationId xmlns:a16="http://schemas.microsoft.com/office/drawing/2014/main" id="{E1071B60-44E9-6046-917C-D7D57F7CD4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3</xdr:col>
      <xdr:colOff>838200</xdr:colOff>
      <xdr:row>39</xdr:row>
      <xdr:rowOff>0</xdr:rowOff>
    </xdr:from>
    <xdr:ext cx="184731" cy="264431"/>
    <xdr:sp macro="" textlink="">
      <xdr:nvSpPr>
        <xdr:cNvPr id="21" name="TextBox 20">
          <a:extLst>
            <a:ext uri="{FF2B5EF4-FFF2-40B4-BE49-F238E27FC236}">
              <a16:creationId xmlns:a16="http://schemas.microsoft.com/office/drawing/2014/main" id="{605CA845-55B9-0C14-BD51-321268240D8E}"/>
            </a:ext>
          </a:extLst>
        </xdr:cNvPr>
        <xdr:cNvSpPr txBox="1"/>
      </xdr:nvSpPr>
      <xdr:spPr>
        <a:xfrm>
          <a:off x="3314700" y="11861800"/>
          <a:ext cx="184731" cy="264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10</xdr:col>
      <xdr:colOff>12699</xdr:colOff>
      <xdr:row>35</xdr:row>
      <xdr:rowOff>165100</xdr:rowOff>
    </xdr:from>
    <xdr:ext cx="5499101" cy="1655233"/>
    <xdr:sp macro="" textlink="">
      <xdr:nvSpPr>
        <xdr:cNvPr id="6" name="TextBox 5">
          <a:extLst>
            <a:ext uri="{FF2B5EF4-FFF2-40B4-BE49-F238E27FC236}">
              <a16:creationId xmlns:a16="http://schemas.microsoft.com/office/drawing/2014/main" id="{B8DBE58D-2F06-1964-6B30-00E2E68FF28B}"/>
            </a:ext>
          </a:extLst>
        </xdr:cNvPr>
        <xdr:cNvSpPr txBox="1"/>
      </xdr:nvSpPr>
      <xdr:spPr>
        <a:xfrm>
          <a:off x="11264899" y="10452100"/>
          <a:ext cx="5499101" cy="1655233"/>
        </a:xfrm>
        <a:prstGeom prst="rect">
          <a:avLst/>
        </a:prstGeom>
        <a:solidFill>
          <a:schemeClr val="accent6">
            <a:lumMod val="40000"/>
            <a:lumOff val="60000"/>
          </a:schemeClr>
        </a:solidFill>
        <a:ln>
          <a:solidFill>
            <a:schemeClr val="bg2"/>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US" sz="1800" b="1" i="0">
              <a:latin typeface="Aptos Narrow" panose="020B0004020202020204" pitchFamily="34" charset="0"/>
            </a:rPr>
            <a:t>Your Foreign Service Financial Planning Brief includes:</a:t>
          </a:r>
          <a:endParaRPr lang="en-US" sz="1800" b="1" i="0">
            <a:solidFill>
              <a:schemeClr val="tx1"/>
            </a:solidFill>
            <a:effectLst/>
            <a:latin typeface="Aptos Narrow" panose="020B000402020202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0" i="0">
              <a:solidFill>
                <a:schemeClr val="tx1"/>
              </a:solidFill>
              <a:effectLst/>
              <a:latin typeface="Aptos" panose="020B0004020202020204" pitchFamily="34" charset="0"/>
              <a:ea typeface="+mn-ea"/>
              <a:cs typeface="+mn-cs"/>
            </a:rPr>
            <a:t>• Review of your Traditional and Roth TSP savings</a:t>
          </a:r>
        </a:p>
        <a:p>
          <a:r>
            <a:rPr lang="en-US" sz="1600" b="0" i="0">
              <a:solidFill>
                <a:schemeClr val="tx1"/>
              </a:solidFill>
              <a:effectLst/>
              <a:latin typeface="Aptos" panose="020B0004020202020204" pitchFamily="34" charset="0"/>
              <a:ea typeface="+mn-ea"/>
              <a:cs typeface="+mn-cs"/>
            </a:rPr>
            <a:t>• Explanation</a:t>
          </a:r>
          <a:r>
            <a:rPr lang="en-US" sz="1600" b="0" i="0" baseline="0">
              <a:solidFill>
                <a:schemeClr val="tx1"/>
              </a:solidFill>
              <a:effectLst/>
              <a:latin typeface="Aptos" panose="020B0004020202020204" pitchFamily="34" charset="0"/>
              <a:ea typeface="+mn-ea"/>
              <a:cs typeface="+mn-cs"/>
            </a:rPr>
            <a:t> of </a:t>
          </a:r>
          <a:r>
            <a:rPr lang="en-US" sz="1600" b="0" i="0">
              <a:solidFill>
                <a:schemeClr val="tx1"/>
              </a:solidFill>
              <a:effectLst/>
              <a:latin typeface="Aptos" panose="020B0004020202020204" pitchFamily="34" charset="0"/>
              <a:ea typeface="+mn-ea"/>
              <a:cs typeface="+mn-cs"/>
            </a:rPr>
            <a:t>TSP and Foreign Service benefits</a:t>
          </a:r>
        </a:p>
        <a:p>
          <a:r>
            <a:rPr lang="en-US" sz="1600" b="0" i="0">
              <a:solidFill>
                <a:schemeClr val="tx1"/>
              </a:solidFill>
              <a:effectLst/>
              <a:latin typeface="Aptos" panose="020B0004020202020204" pitchFamily="34" charset="0"/>
              <a:ea typeface="+mn-ea"/>
              <a:cs typeface="+mn-cs"/>
            </a:rPr>
            <a:t>• High‑level review of your investment accounts</a:t>
          </a:r>
        </a:p>
        <a:p>
          <a:r>
            <a:rPr lang="en-US" sz="1600" b="0" i="0">
              <a:solidFill>
                <a:schemeClr val="tx1"/>
              </a:solidFill>
              <a:effectLst/>
              <a:latin typeface="Aptos" panose="020B0004020202020204" pitchFamily="34" charset="0"/>
              <a:ea typeface="+mn-ea"/>
              <a:cs typeface="+mn-cs"/>
            </a:rPr>
            <a:t>• Retirement trajectory assessment</a:t>
          </a:r>
        </a:p>
        <a:p>
          <a:pPr marL="0" marR="0" lvl="0" indent="0" defTabSz="914400" eaLnBrk="1" fontAlgn="auto" latinLnBrk="0" hangingPunct="1">
            <a:lnSpc>
              <a:spcPct val="100000"/>
            </a:lnSpc>
            <a:spcBef>
              <a:spcPts val="0"/>
            </a:spcBef>
            <a:spcAft>
              <a:spcPts val="0"/>
            </a:spcAft>
            <a:buClrTx/>
            <a:buSzTx/>
            <a:buFontTx/>
            <a:buNone/>
            <a:tabLst/>
            <a:defRPr/>
          </a:pPr>
          <a:r>
            <a:rPr lang="en-US" sz="1600" b="0" i="0">
              <a:solidFill>
                <a:schemeClr val="tx1"/>
              </a:solidFill>
              <a:effectLst/>
              <a:latin typeface="Aptos" panose="020B0004020202020204" pitchFamily="34" charset="0"/>
              <a:ea typeface="+mn-ea"/>
              <a:cs typeface="+mn-cs"/>
            </a:rPr>
            <a:t>• Snapshot of your overall net worth</a:t>
          </a:r>
        </a:p>
        <a:p>
          <a:endParaRPr lang="en-US" sz="1600" b="0" i="0">
            <a:solidFill>
              <a:schemeClr val="tx1"/>
            </a:solidFill>
            <a:effectLst/>
            <a:latin typeface="Aptos" panose="020B0004020202020204" pitchFamily="34" charset="0"/>
            <a:ea typeface="+mn-ea"/>
            <a:cs typeface="+mn-cs"/>
          </a:endParaRPr>
        </a:p>
        <a:p>
          <a:endParaRPr lang="en-US" sz="1600" b="1" i="0">
            <a:solidFill>
              <a:schemeClr val="tx1"/>
            </a:solidFill>
            <a:effectLst/>
            <a:latin typeface="Aptos SemiBold" panose="020B0004020202020204" pitchFamily="34" charset="0"/>
            <a:ea typeface="+mn-ea"/>
            <a:cs typeface="+mn-cs"/>
          </a:endParaRPr>
        </a:p>
      </xdr:txBody>
    </xdr:sp>
    <xdr:clientData/>
  </xdr:oneCellAnchor>
  <xdr:twoCellAnchor editAs="oneCell">
    <xdr:from>
      <xdr:col>14</xdr:col>
      <xdr:colOff>258233</xdr:colOff>
      <xdr:row>35</xdr:row>
      <xdr:rowOff>165100</xdr:rowOff>
    </xdr:from>
    <xdr:to>
      <xdr:col>15</xdr:col>
      <xdr:colOff>7269</xdr:colOff>
      <xdr:row>41</xdr:row>
      <xdr:rowOff>56444</xdr:rowOff>
    </xdr:to>
    <xdr:pic>
      <xdr:nvPicPr>
        <xdr:cNvPr id="10" name="Picture 9">
          <a:hlinkClick xmlns:r="http://schemas.openxmlformats.org/officeDocument/2006/relationships" r:id="rId3"/>
          <a:extLst>
            <a:ext uri="{FF2B5EF4-FFF2-40B4-BE49-F238E27FC236}">
              <a16:creationId xmlns:a16="http://schemas.microsoft.com/office/drawing/2014/main" id="{3F4B6179-4D36-E400-2613-223F3E2E7DE6}"/>
            </a:ext>
          </a:extLst>
        </xdr:cNvPr>
        <xdr:cNvPicPr>
          <a:picLocks noChangeAspect="1"/>
        </xdr:cNvPicPr>
      </xdr:nvPicPr>
      <xdr:blipFill>
        <a:blip xmlns:r="http://schemas.openxmlformats.org/officeDocument/2006/relationships" r:embed="rId4"/>
        <a:stretch>
          <a:fillRect/>
        </a:stretch>
      </xdr:blipFill>
      <xdr:spPr>
        <a:xfrm>
          <a:off x="16831733" y="10452100"/>
          <a:ext cx="1615936" cy="1618544"/>
        </a:xfrm>
        <a:prstGeom prst="rect">
          <a:avLst/>
        </a:prstGeom>
      </xdr:spPr>
    </xdr:pic>
    <xdr:clientData/>
  </xdr:twoCellAnchor>
  <xdr:oneCellAnchor>
    <xdr:from>
      <xdr:col>10</xdr:col>
      <xdr:colOff>0</xdr:colOff>
      <xdr:row>29</xdr:row>
      <xdr:rowOff>38100</xdr:rowOff>
    </xdr:from>
    <xdr:ext cx="6502400" cy="280205"/>
    <xdr:sp macro="" textlink="">
      <xdr:nvSpPr>
        <xdr:cNvPr id="14" name="TextBox 13">
          <a:extLst>
            <a:ext uri="{FF2B5EF4-FFF2-40B4-BE49-F238E27FC236}">
              <a16:creationId xmlns:a16="http://schemas.microsoft.com/office/drawing/2014/main" id="{8F2C55BE-CC29-2C19-2DA4-70AD68DE7E1A}"/>
            </a:ext>
          </a:extLst>
        </xdr:cNvPr>
        <xdr:cNvSpPr txBox="1"/>
      </xdr:nvSpPr>
      <xdr:spPr>
        <a:xfrm>
          <a:off x="11274778" y="7827433"/>
          <a:ext cx="650240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200" b="1" i="1" u="none" strike="noStrike">
              <a:solidFill>
                <a:schemeClr val="tx1"/>
              </a:solidFill>
              <a:effectLst/>
              <a:latin typeface="Aptos SemiBold" panose="020B0004020202020204" pitchFamily="34" charset="0"/>
              <a:ea typeface="+mn-ea"/>
              <a:cs typeface="+mn-cs"/>
            </a:rPr>
            <a:t>This is a </a:t>
          </a:r>
          <a:r>
            <a:rPr lang="en-US" sz="1200" b="1" i="0" u="none" strike="noStrike">
              <a:solidFill>
                <a:schemeClr val="tx1"/>
              </a:solidFill>
              <a:effectLst/>
              <a:latin typeface="Aptos SemiBold" panose="020B0004020202020204" pitchFamily="34" charset="0"/>
              <a:ea typeface="+mn-ea"/>
              <a:cs typeface="+mn-cs"/>
            </a:rPr>
            <a:t>simplified</a:t>
          </a:r>
          <a:r>
            <a:rPr lang="en-US" sz="1200" b="1" i="1" u="none" strike="noStrike">
              <a:solidFill>
                <a:schemeClr val="tx1"/>
              </a:solidFill>
              <a:effectLst/>
              <a:latin typeface="Aptos SemiBold" panose="020B0004020202020204" pitchFamily="34" charset="0"/>
              <a:ea typeface="+mn-ea"/>
              <a:cs typeface="+mn-cs"/>
            </a:rPr>
            <a:t> estimate. Your full strategy depends on your complete financial picture.</a:t>
          </a:r>
        </a:p>
      </xdr:txBody>
    </xdr:sp>
    <xdr:clientData/>
  </xdr:oneCellAnchor>
  <xdr:oneCellAnchor>
    <xdr:from>
      <xdr:col>10</xdr:col>
      <xdr:colOff>266700</xdr:colOff>
      <xdr:row>34</xdr:row>
      <xdr:rowOff>25400</xdr:rowOff>
    </xdr:from>
    <xdr:ext cx="7264400" cy="406400"/>
    <xdr:sp macro="" textlink="">
      <xdr:nvSpPr>
        <xdr:cNvPr id="15" name="TextBox 14">
          <a:extLst>
            <a:ext uri="{FF2B5EF4-FFF2-40B4-BE49-F238E27FC236}">
              <a16:creationId xmlns:a16="http://schemas.microsoft.com/office/drawing/2014/main" id="{CDC8C0B9-A975-A969-AF8E-B0242ECEA3DA}"/>
            </a:ext>
          </a:extLst>
        </xdr:cNvPr>
        <xdr:cNvSpPr txBox="1"/>
      </xdr:nvSpPr>
      <xdr:spPr>
        <a:xfrm>
          <a:off x="11518900" y="10033000"/>
          <a:ext cx="7264400" cy="406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0" i="1" u="none" strike="noStrike">
              <a:solidFill>
                <a:schemeClr val="tx1"/>
              </a:solidFill>
              <a:effectLst/>
              <a:latin typeface="+mn-lt"/>
              <a:ea typeface="+mn-ea"/>
              <a:cs typeface="+mn-cs"/>
            </a:rPr>
            <a:t>Complimentary for Foreign Service Officers and their families. Scheduling is based on availability. Click here</a:t>
          </a:r>
        </a:p>
        <a:p>
          <a:endParaRPr lang="en-US" sz="1400" b="0" i="1"/>
        </a:p>
      </xdr:txBody>
    </xdr:sp>
    <xdr:clientData/>
  </xdr:oneCellAnchor>
  <xdr:twoCellAnchor>
    <xdr:from>
      <xdr:col>2</xdr:col>
      <xdr:colOff>824356</xdr:colOff>
      <xdr:row>43</xdr:row>
      <xdr:rowOff>72450</xdr:rowOff>
    </xdr:from>
    <xdr:to>
      <xdr:col>5</xdr:col>
      <xdr:colOff>494156</xdr:colOff>
      <xdr:row>54</xdr:row>
      <xdr:rowOff>267857</xdr:rowOff>
    </xdr:to>
    <xdr:sp macro="" textlink="">
      <xdr:nvSpPr>
        <xdr:cNvPr id="22" name="TextBox 21">
          <a:hlinkClick xmlns:r="http://schemas.openxmlformats.org/officeDocument/2006/relationships" r:id="rId5"/>
          <a:extLst>
            <a:ext uri="{FF2B5EF4-FFF2-40B4-BE49-F238E27FC236}">
              <a16:creationId xmlns:a16="http://schemas.microsoft.com/office/drawing/2014/main" id="{DB09838E-2E0D-691C-777B-E9C96C96C18F}"/>
            </a:ext>
          </a:extLst>
        </xdr:cNvPr>
        <xdr:cNvSpPr txBox="1"/>
      </xdr:nvSpPr>
      <xdr:spPr>
        <a:xfrm>
          <a:off x="2475356" y="12188250"/>
          <a:ext cx="3479800" cy="3192607"/>
        </a:xfrm>
        <a:prstGeom prst="rect">
          <a:avLst/>
        </a:prstGeom>
        <a:solidFill>
          <a:schemeClr val="accent4">
            <a:lumMod val="20000"/>
            <a:lumOff val="80000"/>
          </a:schemeClr>
        </a:solidFill>
        <a:ln w="9525" cmpd="sng">
          <a:solidFill>
            <a:schemeClr val="bg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400" b="1" i="0" u="none" strike="noStrike">
              <a:solidFill>
                <a:schemeClr val="dk1"/>
              </a:solidFill>
              <a:effectLst/>
              <a:latin typeface="+mn-lt"/>
              <a:ea typeface="+mn-ea"/>
              <a:cs typeface="+mn-cs"/>
            </a:rPr>
            <a:t>Contact information:</a:t>
          </a:r>
          <a:r>
            <a:rPr lang="en-US" sz="1400" b="1">
              <a:effectLst/>
            </a:rPr>
            <a:t> </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i="0" u="none" strike="noStrike">
              <a:solidFill>
                <a:schemeClr val="dk1"/>
              </a:solidFill>
              <a:effectLst/>
              <a:latin typeface="+mn-lt"/>
              <a:ea typeface="+mn-ea"/>
              <a:cs typeface="+mn-cs"/>
            </a:rPr>
            <a:t>Warren Covert</a:t>
          </a:r>
          <a:r>
            <a:rPr lang="en-US" sz="1400" b="1">
              <a:effectLst/>
            </a:rPr>
            <a:t> </a:t>
          </a:r>
          <a:br>
            <a:rPr lang="en-US" sz="1400" b="1">
              <a:effectLst/>
            </a:rPr>
          </a:br>
          <a:r>
            <a:rPr lang="en-US" sz="1400" b="0" i="0" u="none" strike="noStrike">
              <a:solidFill>
                <a:schemeClr val="dk1"/>
              </a:solidFill>
              <a:effectLst/>
              <a:latin typeface="+mn-lt"/>
              <a:ea typeface="+mn-ea"/>
              <a:cs typeface="+mn-cs"/>
            </a:rPr>
            <a:t>Founder &amp; Principal</a:t>
          </a:r>
          <a:r>
            <a:rPr lang="en-US" sz="1400" b="0" i="0" u="none" strike="noStrike" baseline="0">
              <a:solidFill>
                <a:schemeClr val="dk1"/>
              </a:solidFill>
              <a:effectLst/>
              <a:latin typeface="+mn-lt"/>
              <a:ea typeface="+mn-ea"/>
              <a:cs typeface="+mn-cs"/>
            </a:rPr>
            <a:t> </a:t>
          </a:r>
          <a:r>
            <a:rPr lang="en-US" sz="1400" b="0" i="0" u="none" strike="noStrike">
              <a:solidFill>
                <a:schemeClr val="dk1"/>
              </a:solidFill>
              <a:effectLst/>
              <a:latin typeface="+mn-lt"/>
              <a:ea typeface="+mn-ea"/>
              <a:cs typeface="+mn-cs"/>
            </a:rPr>
            <a:t>Advisor</a:t>
          </a:r>
          <a:r>
            <a:rPr lang="en-US" sz="1400" b="0">
              <a:effectLst/>
            </a:rPr>
            <a:t> </a:t>
          </a:r>
          <a:r>
            <a:rPr lang="en-US" sz="1400" b="0" i="0" u="none" strike="noStrike">
              <a:solidFill>
                <a:schemeClr val="dk1"/>
              </a:solidFill>
              <a:effectLst/>
              <a:latin typeface="+mn-lt"/>
              <a:ea typeface="+mn-ea"/>
              <a:cs typeface="+mn-cs"/>
            </a:rPr>
            <a:t> </a:t>
          </a:r>
          <a:br>
            <a:rPr lang="en-US" sz="1400" b="0" i="0" u="none" strike="noStrike">
              <a:solidFill>
                <a:schemeClr val="dk1"/>
              </a:solidFill>
              <a:effectLst/>
              <a:latin typeface="+mn-lt"/>
              <a:ea typeface="+mn-ea"/>
              <a:cs typeface="+mn-cs"/>
            </a:rPr>
          </a:br>
          <a:r>
            <a:rPr lang="en-US" sz="1400" b="0" i="0" u="none" strike="noStrike">
              <a:solidFill>
                <a:schemeClr val="dk1"/>
              </a:solidFill>
              <a:effectLst/>
              <a:latin typeface="+mn-lt"/>
              <a:ea typeface="+mn-ea"/>
              <a:cs typeface="+mn-cs"/>
            </a:rPr>
            <a:t>FSO Wealth (Global Fiduciary Partners, LLC)</a:t>
          </a:r>
        </a:p>
        <a:p>
          <a:pPr marL="0" marR="0" lvl="0" indent="0" defTabSz="914400" eaLnBrk="1" fontAlgn="auto" latinLnBrk="0" hangingPunct="1">
            <a:lnSpc>
              <a:spcPct val="100000"/>
            </a:lnSpc>
            <a:spcBef>
              <a:spcPts val="0"/>
            </a:spcBef>
            <a:spcAft>
              <a:spcPts val="0"/>
            </a:spcAft>
            <a:buClrTx/>
            <a:buSzTx/>
            <a:buFontTx/>
            <a:buNone/>
            <a:tabLst/>
            <a:defRPr/>
          </a:pPr>
          <a:br>
            <a:rPr lang="en-US" sz="1400" b="0" i="0" u="none" strike="noStrike">
              <a:solidFill>
                <a:schemeClr val="dk1"/>
              </a:solidFill>
              <a:effectLst/>
              <a:latin typeface="+mn-lt"/>
              <a:ea typeface="+mn-ea"/>
              <a:cs typeface="+mn-cs"/>
            </a:rPr>
          </a:br>
          <a:r>
            <a:rPr lang="en-US" sz="1400" b="0" i="0" u="sng" strike="noStrike">
              <a:solidFill>
                <a:schemeClr val="tx2"/>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warren@gfpfinance.com</a:t>
          </a:r>
          <a:r>
            <a:rPr lang="en-US" sz="1400" b="0">
              <a:solidFill>
                <a:schemeClr val="tx2"/>
              </a:solidFill>
              <a:effectLst/>
            </a:rPr>
            <a:t> </a:t>
          </a:r>
          <a:br>
            <a:rPr lang="en-US" sz="1400" b="0">
              <a:solidFill>
                <a:schemeClr val="tx2"/>
              </a:solidFill>
              <a:effectLst/>
            </a:rPr>
          </a:br>
          <a:r>
            <a:rPr lang="en-US" sz="1400" b="0" i="0" u="sng" strike="noStrike">
              <a:solidFill>
                <a:schemeClr val="tx2"/>
              </a:solidFill>
              <a:effectLst/>
              <a:latin typeface="+mn-lt"/>
              <a:ea typeface="+mn-ea"/>
              <a:cs typeface="+mn-cs"/>
            </a:rPr>
            <a:t>https://globalfiduciarypartners.com/</a:t>
          </a:r>
          <a:endParaRPr lang="en-US" sz="1400" b="0">
            <a:solidFill>
              <a:schemeClr val="tx2"/>
            </a:solidFill>
            <a:effectLst/>
          </a:endParaRPr>
        </a:p>
        <a:p>
          <a:endParaRPr lang="en-US" sz="1400" b="0"/>
        </a:p>
        <a:p>
          <a:r>
            <a:rPr lang="en-US" sz="1400" b="0" i="1"/>
            <a:t>Financial</a:t>
          </a:r>
          <a:r>
            <a:rPr lang="en-US" sz="1400" b="0" i="1" baseline="0"/>
            <a:t> Planning and Investments for the Foreign Service Community</a:t>
          </a:r>
        </a:p>
        <a:p>
          <a:endParaRPr lang="en-US" sz="1400" b="0" i="1"/>
        </a:p>
      </xdr:txBody>
    </xdr:sp>
    <xdr:clientData/>
  </xdr:twoCellAnchor>
  <xdr:oneCellAnchor>
    <xdr:from>
      <xdr:col>2</xdr:col>
      <xdr:colOff>815975</xdr:colOff>
      <xdr:row>10</xdr:row>
      <xdr:rowOff>200025</xdr:rowOff>
    </xdr:from>
    <xdr:ext cx="4479240" cy="311496"/>
    <xdr:sp macro="" textlink="">
      <xdr:nvSpPr>
        <xdr:cNvPr id="7" name="TextBox 6">
          <a:extLst>
            <a:ext uri="{FF2B5EF4-FFF2-40B4-BE49-F238E27FC236}">
              <a16:creationId xmlns:a16="http://schemas.microsoft.com/office/drawing/2014/main" id="{E43AE4C1-22BD-CC25-789F-39F48EB074D3}"/>
            </a:ext>
          </a:extLst>
        </xdr:cNvPr>
        <xdr:cNvSpPr txBox="1"/>
      </xdr:nvSpPr>
      <xdr:spPr>
        <a:xfrm>
          <a:off x="2466975" y="3197225"/>
          <a:ext cx="4479240"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i="1"/>
            <a:t>Financial Planning &amp; Investments for Foreign Service Officers</a:t>
          </a:r>
        </a:p>
      </xdr:txBody>
    </xdr:sp>
    <xdr:clientData/>
  </xdr:oneCellAnchor>
  <xdr:twoCellAnchor>
    <xdr:from>
      <xdr:col>14</xdr:col>
      <xdr:colOff>1625600</xdr:colOff>
      <xdr:row>34</xdr:row>
      <xdr:rowOff>88900</xdr:rowOff>
    </xdr:from>
    <xdr:to>
      <xdr:col>14</xdr:col>
      <xdr:colOff>1816100</xdr:colOff>
      <xdr:row>35</xdr:row>
      <xdr:rowOff>12700</xdr:rowOff>
    </xdr:to>
    <xdr:sp macro="" textlink="">
      <xdr:nvSpPr>
        <xdr:cNvPr id="8" name="Up Arrow 7">
          <a:extLst>
            <a:ext uri="{FF2B5EF4-FFF2-40B4-BE49-F238E27FC236}">
              <a16:creationId xmlns:a16="http://schemas.microsoft.com/office/drawing/2014/main" id="{F7A91F7D-2C72-3145-259F-BF8D7D177340}"/>
            </a:ext>
          </a:extLst>
        </xdr:cNvPr>
        <xdr:cNvSpPr/>
      </xdr:nvSpPr>
      <xdr:spPr>
        <a:xfrm>
          <a:off x="18199100" y="10096500"/>
          <a:ext cx="190500" cy="203200"/>
        </a:xfrm>
        <a:prstGeom prst="up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50800</xdr:colOff>
      <xdr:row>34</xdr:row>
      <xdr:rowOff>76200</xdr:rowOff>
    </xdr:from>
    <xdr:to>
      <xdr:col>10</xdr:col>
      <xdr:colOff>241300</xdr:colOff>
      <xdr:row>35</xdr:row>
      <xdr:rowOff>0</xdr:rowOff>
    </xdr:to>
    <xdr:sp macro="" textlink="">
      <xdr:nvSpPr>
        <xdr:cNvPr id="9" name="Up Arrow 8">
          <a:extLst>
            <a:ext uri="{FF2B5EF4-FFF2-40B4-BE49-F238E27FC236}">
              <a16:creationId xmlns:a16="http://schemas.microsoft.com/office/drawing/2014/main" id="{EBDCF382-507E-2A4B-8ACB-51F6F8A9BD71}"/>
            </a:ext>
          </a:extLst>
        </xdr:cNvPr>
        <xdr:cNvSpPr/>
      </xdr:nvSpPr>
      <xdr:spPr>
        <a:xfrm>
          <a:off x="11303000" y="10083800"/>
          <a:ext cx="190500" cy="203200"/>
        </a:xfrm>
        <a:prstGeom prst="upArrow">
          <a:avLst/>
        </a:prstGeom>
      </xdr:spPr>
      <xdr:style>
        <a:lnRef idx="0">
          <a:schemeClr val="accent3"/>
        </a:lnRef>
        <a:fillRef idx="3">
          <a:schemeClr val="accent3"/>
        </a:fillRef>
        <a:effectRef idx="3">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254000</xdr:colOff>
      <xdr:row>32</xdr:row>
      <xdr:rowOff>12700</xdr:rowOff>
    </xdr:from>
    <xdr:to>
      <xdr:col>14</xdr:col>
      <xdr:colOff>1816100</xdr:colOff>
      <xdr:row>33</xdr:row>
      <xdr:rowOff>241300</xdr:rowOff>
    </xdr:to>
    <xdr:sp macro="" textlink="">
      <xdr:nvSpPr>
        <xdr:cNvPr id="2" name="TextBox 1">
          <a:hlinkClick xmlns:r="http://schemas.openxmlformats.org/officeDocument/2006/relationships" r:id="rId3"/>
          <a:extLst>
            <a:ext uri="{FF2B5EF4-FFF2-40B4-BE49-F238E27FC236}">
              <a16:creationId xmlns:a16="http://schemas.microsoft.com/office/drawing/2014/main" id="{68BE11AB-89F5-65F8-0B09-783379A5FC8C}"/>
            </a:ext>
          </a:extLst>
        </xdr:cNvPr>
        <xdr:cNvSpPr txBox="1"/>
      </xdr:nvSpPr>
      <xdr:spPr>
        <a:xfrm>
          <a:off x="11226800" y="9461500"/>
          <a:ext cx="7162800" cy="508000"/>
        </a:xfrm>
        <a:prstGeom prst="rect">
          <a:avLst/>
        </a:prstGeom>
        <a:gradFill flip="none" rotWithShape="1">
          <a:gsLst>
            <a:gs pos="0">
              <a:schemeClr val="tx2">
                <a:lumMod val="76000"/>
                <a:lumOff val="24000"/>
              </a:schemeClr>
            </a:gs>
            <a:gs pos="50000">
              <a:srgbClr val="102654"/>
            </a:gs>
            <a:gs pos="100000">
              <a:schemeClr val="tx2">
                <a:lumMod val="75000"/>
                <a:lumOff val="25000"/>
              </a:schemeClr>
            </a:gs>
          </a:gsLst>
          <a:lin ang="2700000" scaled="1"/>
          <a:tileRect/>
        </a:gradFill>
        <a:ln>
          <a:solidFill>
            <a:srgbClr val="8EDA73"/>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lstStyle/>
        <a:p>
          <a:pPr algn="ctr"/>
          <a:r>
            <a:rPr lang="en-US" sz="2400" b="1" i="0" u="sng">
              <a:solidFill>
                <a:schemeClr val="bg1"/>
              </a:solidFill>
              <a:latin typeface="Aptos SemiBold" panose="020B0004020202020204" pitchFamily="34" charset="0"/>
            </a:rPr>
            <a:t>Learn More About Your FS Financial Planning Brief</a:t>
          </a:r>
        </a:p>
      </xdr:txBody>
    </xdr:sp>
    <xdr:clientData/>
  </xdr:twoCellAnchor>
  <xdr:twoCellAnchor editAs="oneCell">
    <xdr:from>
      <xdr:col>3</xdr:col>
      <xdr:colOff>114300</xdr:colOff>
      <xdr:row>6</xdr:row>
      <xdr:rowOff>88900</xdr:rowOff>
    </xdr:from>
    <xdr:to>
      <xdr:col>3</xdr:col>
      <xdr:colOff>1445739</xdr:colOff>
      <xdr:row>10</xdr:row>
      <xdr:rowOff>103524</xdr:rowOff>
    </xdr:to>
    <xdr:pic>
      <xdr:nvPicPr>
        <xdr:cNvPr id="3" name="Picture 2">
          <a:hlinkClick xmlns:r="http://schemas.openxmlformats.org/officeDocument/2006/relationships" r:id="rId6"/>
          <a:extLst>
            <a:ext uri="{FF2B5EF4-FFF2-40B4-BE49-F238E27FC236}">
              <a16:creationId xmlns:a16="http://schemas.microsoft.com/office/drawing/2014/main" id="{3576BD2A-3D14-E74A-9B0A-9B21A81CC268}"/>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xdr:blipFill>
      <xdr:spPr>
        <a:xfrm>
          <a:off x="2590800" y="1879600"/>
          <a:ext cx="1331439" cy="122112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347CD54-159C-BE4E-8FF2-46A5F93B5BF2}" name="Table2FSPayScheduleForOverseas3" displayName="Table2FSPayScheduleForOverseas3" ref="A1:O10">
  <tableColumns count="15">
    <tableColumn id="1" xr3:uid="{4DFF794E-9FFC-8545-A879-27744D2B7065}" name="Class"/>
    <tableColumn id="2" xr3:uid="{EBE67D87-F52B-0446-A0BF-0AC58D1CEACA}" name="Step 1"/>
    <tableColumn id="3" xr3:uid="{E830CE0D-78C3-1246-993D-14EB2D3DEB93}" name="Step 2"/>
    <tableColumn id="4" xr3:uid="{967D9C7C-52D7-6C4E-B980-12EE24A4523B}" name="Step 3"/>
    <tableColumn id="5" xr3:uid="{818B6015-FA08-3142-950E-AB8FAA0F50F9}" name="Step 4"/>
    <tableColumn id="6" xr3:uid="{620964F7-8213-9B4C-A296-8264619270FF}" name="Step 5"/>
    <tableColumn id="7" xr3:uid="{B642688F-7FDA-9E4D-8F87-EFF7190177D6}" name="Step 6"/>
    <tableColumn id="8" xr3:uid="{0136AE08-BEBD-BF40-9E42-6C1001BF157F}" name="Step 7"/>
    <tableColumn id="9" xr3:uid="{C028F671-8B34-A84E-B8FD-6720EF900FB7}" name="Step 8"/>
    <tableColumn id="10" xr3:uid="{365B3A42-2342-7040-972F-1709D76196AC}" name="Step 9"/>
    <tableColumn id="11" xr3:uid="{E69D1DDC-06D8-F241-89FF-BECAA6DD6277}" name="Step 10"/>
    <tableColumn id="12" xr3:uid="{8E437D35-7509-3F48-A8D3-C31E85AD020D}" name="Step 11"/>
    <tableColumn id="13" xr3:uid="{8253D3C6-8F0F-8944-AADD-DCE3E0F3316C}" name="Step 12"/>
    <tableColumn id="14" xr3:uid="{9CDC900B-C3E1-1448-851F-5A9368A20E4F}" name="Step 13"/>
    <tableColumn id="15" xr3:uid="{066C498E-E443-8744-9F97-F8584B2DEE9A}" name="Step 14"/>
  </tableColumns>
  <tableStyleInfo name="TableStyleNone" showFirstColumn="1"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state.gov/resources-bureau-of-global-talent-management" TargetMode="External"/><Relationship Id="rId3" Type="http://schemas.openxmlformats.org/officeDocument/2006/relationships/hyperlink" Target="https://www.tax.virginia.gov/sites/default/files/2016-12/TAXTABLE.pdf" TargetMode="External"/><Relationship Id="rId7" Type="http://schemas.openxmlformats.org/officeDocument/2006/relationships/hyperlink" Target="https://allowances.state.gov/web920/cola.asp" TargetMode="External"/><Relationship Id="rId2" Type="http://schemas.openxmlformats.org/officeDocument/2006/relationships/hyperlink" Target="https://allowances.state.gov/web920/hardship.asp" TargetMode="External"/><Relationship Id="rId1" Type="http://schemas.openxmlformats.org/officeDocument/2006/relationships/hyperlink" Target="https://www.tax.virginia.gov/news/new-virginia-tax-laws-july-1-2025" TargetMode="External"/><Relationship Id="rId6" Type="http://schemas.openxmlformats.org/officeDocument/2006/relationships/hyperlink" Target="https://www.irs.gov/newsroom/irs-releases-tax-inflation-adjustments-for-tax-year-2026-including-amendments-from-the-one-big-beautiful-bill" TargetMode="External"/><Relationship Id="rId5" Type="http://schemas.openxmlformats.org/officeDocument/2006/relationships/hyperlink" Target="https://otr.cfo.dc.gov/release/district-columbia-tax-filing-season-starts-today" TargetMode="External"/><Relationship Id="rId10" Type="http://schemas.openxmlformats.org/officeDocument/2006/relationships/vmlDrawing" Target="../drawings/vmlDrawing1.vml"/><Relationship Id="rId4" Type="http://schemas.openxmlformats.org/officeDocument/2006/relationships/hyperlink" Target="https://www.marylandcomptroller.gov/content/dam/mdcomp/md/legal-publications/2025-tax-updates-webinar-presentation.pdf" TargetMode="External"/><Relationship Id="rId9"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27C75-E91E-4E4D-B44D-C263456D3A2D}">
  <sheetPr codeName="Sheet1"/>
  <dimension ref="C2:T75"/>
  <sheetViews>
    <sheetView showGridLines="0" tabSelected="1" zoomScaleNormal="100" workbookViewId="0">
      <selection activeCell="E16" sqref="E16"/>
    </sheetView>
  </sheetViews>
  <sheetFormatPr baseColWidth="10" defaultRowHeight="16" x14ac:dyDescent="0.2"/>
  <cols>
    <col min="1" max="3" width="10.83203125" style="112"/>
    <col min="4" max="4" width="24.83203125" style="112" customWidth="1"/>
    <col min="5" max="5" width="14.33203125" style="112" bestFit="1" customWidth="1"/>
    <col min="6" max="6" width="15.1640625" style="112" customWidth="1"/>
    <col min="7" max="7" width="25.5" style="112" customWidth="1"/>
    <col min="8" max="8" width="17.1640625" style="112" customWidth="1"/>
    <col min="9" max="9" width="14.5" style="112" customWidth="1"/>
    <col min="10" max="10" width="3.6640625" style="112" customWidth="1"/>
    <col min="11" max="11" width="27.83203125" style="112" customWidth="1"/>
    <col min="12" max="12" width="14.1640625" style="112" customWidth="1"/>
    <col min="13" max="13" width="4" style="112" customWidth="1"/>
    <col min="14" max="14" width="23.83203125" style="112" customWidth="1"/>
    <col min="15" max="15" width="24.5" style="112" customWidth="1"/>
    <col min="16" max="16" width="19.5" style="112" customWidth="1"/>
    <col min="17" max="17" width="6.6640625" style="112" customWidth="1"/>
    <col min="18" max="19" width="10.83203125" style="112"/>
    <col min="20" max="20" width="21.1640625" style="112" customWidth="1"/>
    <col min="21" max="16384" width="10.83203125" style="112"/>
  </cols>
  <sheetData>
    <row r="2" spans="3:19" ht="24" x14ac:dyDescent="0.3">
      <c r="D2" s="126" t="s">
        <v>1016</v>
      </c>
    </row>
    <row r="3" spans="3:19" ht="24" x14ac:dyDescent="0.3">
      <c r="D3" s="127" t="s">
        <v>1017</v>
      </c>
    </row>
    <row r="4" spans="3:19" ht="24" x14ac:dyDescent="0.3">
      <c r="D4" s="127"/>
    </row>
    <row r="5" spans="3:19" ht="24" x14ac:dyDescent="0.3">
      <c r="D5" s="128" t="s">
        <v>991</v>
      </c>
    </row>
    <row r="6" spans="3:19" ht="29" x14ac:dyDescent="0.35">
      <c r="C6" s="129"/>
      <c r="D6" s="130" t="s">
        <v>990</v>
      </c>
    </row>
    <row r="9" spans="3:19" ht="34" x14ac:dyDescent="0.4">
      <c r="G9" s="131"/>
      <c r="K9" s="132"/>
      <c r="L9" s="132"/>
      <c r="M9" s="132"/>
      <c r="N9" s="133"/>
      <c r="O9" s="133"/>
      <c r="P9" s="133"/>
      <c r="Q9" s="133"/>
      <c r="R9" s="133"/>
      <c r="S9" s="133"/>
    </row>
    <row r="10" spans="3:19" ht="29" x14ac:dyDescent="0.35">
      <c r="G10" s="134"/>
    </row>
    <row r="11" spans="3:19" ht="24" x14ac:dyDescent="0.3">
      <c r="D11" s="127"/>
    </row>
    <row r="12" spans="3:19" ht="22" customHeight="1" x14ac:dyDescent="0.35">
      <c r="E12" s="135"/>
      <c r="F12" s="135"/>
      <c r="G12" s="135"/>
      <c r="H12" s="135"/>
      <c r="I12" s="135"/>
      <c r="K12" s="135"/>
      <c r="L12" s="135"/>
      <c r="M12" s="135"/>
      <c r="N12" s="135"/>
      <c r="O12" s="135"/>
      <c r="P12" s="135"/>
      <c r="Q12" s="135"/>
      <c r="R12" s="135"/>
      <c r="S12" s="135"/>
    </row>
    <row r="13" spans="3:19" ht="24" x14ac:dyDescent="0.3">
      <c r="D13" s="60" t="s">
        <v>992</v>
      </c>
      <c r="E13" s="61"/>
      <c r="F13" s="61"/>
      <c r="G13" s="61"/>
      <c r="H13" s="61"/>
      <c r="I13" s="61"/>
      <c r="K13" s="63" t="s">
        <v>1010</v>
      </c>
      <c r="L13" s="64"/>
      <c r="M13" s="64"/>
      <c r="N13" s="64"/>
      <c r="O13" s="64"/>
    </row>
    <row r="14" spans="3:19" ht="22" customHeight="1" x14ac:dyDescent="0.2"/>
    <row r="15" spans="3:19" ht="22" x14ac:dyDescent="0.3">
      <c r="D15" s="74" t="s">
        <v>927</v>
      </c>
      <c r="E15" s="77" t="s">
        <v>7</v>
      </c>
      <c r="F15" s="77" t="s">
        <v>0</v>
      </c>
      <c r="G15" s="77"/>
      <c r="H15" s="78"/>
      <c r="I15" s="77" t="s">
        <v>2</v>
      </c>
    </row>
    <row r="16" spans="3:19" ht="19" x14ac:dyDescent="0.25">
      <c r="D16" s="79"/>
      <c r="E16" s="80">
        <v>9</v>
      </c>
      <c r="F16" s="81" t="s">
        <v>19</v>
      </c>
      <c r="G16" s="82"/>
      <c r="H16" s="83"/>
      <c r="I16" s="82">
        <f>'Salary Schedule'!E19</f>
        <v>59066</v>
      </c>
    </row>
    <row r="17" spans="4:20" ht="22" x14ac:dyDescent="0.3">
      <c r="D17" s="74" t="s">
        <v>4</v>
      </c>
      <c r="E17" s="77" t="s">
        <v>3</v>
      </c>
      <c r="F17" s="77" t="s">
        <v>871</v>
      </c>
      <c r="G17" s="77" t="s">
        <v>6</v>
      </c>
      <c r="H17" s="77" t="s">
        <v>5</v>
      </c>
      <c r="I17" s="77" t="s">
        <v>2</v>
      </c>
    </row>
    <row r="18" spans="4:20" ht="19" x14ac:dyDescent="0.25">
      <c r="D18" s="79"/>
      <c r="E18" s="84" t="s">
        <v>192</v>
      </c>
      <c r="F18" s="85">
        <v>1</v>
      </c>
      <c r="G18" s="82">
        <f>Hardship!F6</f>
        <v>14766.5</v>
      </c>
      <c r="H18" s="82">
        <f>'Spendable Income Table'!L13</f>
        <v>16740</v>
      </c>
      <c r="I18" s="82">
        <f>G18+H18</f>
        <v>31506.5</v>
      </c>
    </row>
    <row r="19" spans="4:20" ht="22" x14ac:dyDescent="0.3">
      <c r="D19" s="74" t="s">
        <v>878</v>
      </c>
      <c r="E19" s="77" t="s">
        <v>955</v>
      </c>
      <c r="F19" s="77" t="s">
        <v>956</v>
      </c>
      <c r="G19" s="78"/>
      <c r="H19" s="78"/>
      <c r="I19" s="77" t="s">
        <v>2</v>
      </c>
    </row>
    <row r="20" spans="4:20" ht="22" x14ac:dyDescent="0.3">
      <c r="D20" s="79"/>
      <c r="E20" s="87">
        <f>I16+G18</f>
        <v>73832.5</v>
      </c>
      <c r="F20" s="82">
        <f>H18</f>
        <v>16740</v>
      </c>
      <c r="G20" s="88"/>
      <c r="H20" s="82"/>
      <c r="I20" s="89">
        <f>E20+F20</f>
        <v>90572.5</v>
      </c>
    </row>
    <row r="21" spans="4:20" ht="22" x14ac:dyDescent="0.3">
      <c r="D21" s="74" t="s">
        <v>873</v>
      </c>
      <c r="E21" s="77" t="s">
        <v>6</v>
      </c>
      <c r="F21" s="77" t="s">
        <v>5</v>
      </c>
      <c r="G21" s="77"/>
      <c r="H21" s="78"/>
      <c r="I21" s="77" t="s">
        <v>2</v>
      </c>
    </row>
    <row r="22" spans="4:20" ht="22" customHeight="1" x14ac:dyDescent="0.3">
      <c r="D22" s="75"/>
      <c r="E22" s="86">
        <f>G18/26</f>
        <v>567.94230769230774</v>
      </c>
      <c r="F22" s="76">
        <f>F20/26</f>
        <v>643.84615384615381</v>
      </c>
      <c r="G22" s="90"/>
      <c r="H22" s="90"/>
      <c r="I22" s="91">
        <f>I20/27</f>
        <v>3354.537037037037</v>
      </c>
    </row>
    <row r="23" spans="4:20" ht="22" customHeight="1" x14ac:dyDescent="0.2"/>
    <row r="24" spans="4:20" ht="25" customHeight="1" x14ac:dyDescent="0.3">
      <c r="D24" s="60" t="s">
        <v>993</v>
      </c>
      <c r="E24" s="62"/>
      <c r="F24" s="62"/>
      <c r="G24" s="62"/>
      <c r="H24" s="62"/>
      <c r="I24" s="62"/>
    </row>
    <row r="25" spans="4:20" ht="22" customHeight="1" x14ac:dyDescent="0.2">
      <c r="D25" s="125"/>
      <c r="E25" s="125"/>
      <c r="F25" s="125"/>
      <c r="G25" s="125"/>
      <c r="H25" s="125"/>
      <c r="I25" s="125"/>
      <c r="K25" s="125"/>
    </row>
    <row r="26" spans="4:20" ht="1" customHeight="1" x14ac:dyDescent="0.2">
      <c r="D26" s="125"/>
      <c r="E26" s="125"/>
      <c r="F26" s="125"/>
      <c r="G26" s="125"/>
      <c r="H26" s="125"/>
      <c r="I26" s="125"/>
      <c r="K26" s="125"/>
    </row>
    <row r="27" spans="4:20" ht="24" x14ac:dyDescent="0.3">
      <c r="D27" s="65" t="s">
        <v>978</v>
      </c>
      <c r="E27" s="65"/>
      <c r="G27" s="65" t="s">
        <v>1008</v>
      </c>
      <c r="H27" s="65"/>
      <c r="K27" s="138" t="s">
        <v>1009</v>
      </c>
      <c r="L27" s="138"/>
      <c r="N27" s="105" t="s">
        <v>1013</v>
      </c>
      <c r="O27" s="105"/>
    </row>
    <row r="28" spans="4:20" ht="30" customHeight="1" x14ac:dyDescent="0.4">
      <c r="D28" s="66" t="s">
        <v>946</v>
      </c>
      <c r="E28" s="107" t="s">
        <v>945</v>
      </c>
      <c r="G28" s="66" t="s">
        <v>929</v>
      </c>
      <c r="H28" s="107" t="s">
        <v>899</v>
      </c>
      <c r="K28" s="103" t="s">
        <v>874</v>
      </c>
      <c r="L28" s="104">
        <f>'Paycheck final'!E19</f>
        <v>78268.504750000007</v>
      </c>
      <c r="M28" s="124"/>
      <c r="N28" s="103" t="s">
        <v>874</v>
      </c>
      <c r="O28" s="104">
        <f>'Total tax savings calculator'!C8</f>
        <v>0</v>
      </c>
      <c r="P28" s="137"/>
      <c r="Q28" s="137"/>
      <c r="R28" s="137"/>
      <c r="S28" s="137"/>
      <c r="T28" s="122"/>
    </row>
    <row r="29" spans="4:20" ht="26" customHeight="1" x14ac:dyDescent="0.3">
      <c r="D29" s="66" t="s">
        <v>948</v>
      </c>
      <c r="E29" s="108">
        <v>0</v>
      </c>
      <c r="G29" s="66" t="s">
        <v>880</v>
      </c>
      <c r="H29" s="107">
        <v>0</v>
      </c>
      <c r="K29" s="103" t="s">
        <v>1012</v>
      </c>
      <c r="L29" s="104">
        <f>L28/26</f>
        <v>3010.3271057692309</v>
      </c>
      <c r="M29" s="119"/>
      <c r="N29" s="103" t="s">
        <v>1012</v>
      </c>
      <c r="O29" s="104">
        <f>O28/26</f>
        <v>0</v>
      </c>
      <c r="P29" s="123"/>
      <c r="Q29" s="121"/>
    </row>
    <row r="30" spans="4:20" ht="22" customHeight="1" x14ac:dyDescent="0.25">
      <c r="D30" s="66" t="s">
        <v>1012</v>
      </c>
      <c r="E30" s="109">
        <f>E29/26</f>
        <v>0</v>
      </c>
      <c r="G30" s="66" t="s">
        <v>928</v>
      </c>
      <c r="H30" s="107" t="s">
        <v>887</v>
      </c>
      <c r="M30" s="119"/>
      <c r="N30" s="120"/>
      <c r="O30" s="121"/>
      <c r="P30" s="121"/>
      <c r="Q30" s="121"/>
    </row>
    <row r="31" spans="4:20" ht="22" customHeight="1" x14ac:dyDescent="0.3">
      <c r="D31" s="68" t="s">
        <v>968</v>
      </c>
      <c r="E31" s="69">
        <v>24500</v>
      </c>
      <c r="G31" s="70"/>
      <c r="H31" s="71"/>
      <c r="K31" s="118" t="str">
        <f>Contributions!$C$16</f>
        <v>Traditional TSP contributions may save taxes today, but withdrawals in retirement will be taxable.</v>
      </c>
    </row>
    <row r="32" spans="4:20" ht="22" customHeight="1" x14ac:dyDescent="0.25">
      <c r="G32" s="72" t="s">
        <v>908</v>
      </c>
      <c r="H32" s="73" cm="1">
        <f t="array" ref="H32">_xlfn.SWITCH(TRIM($H$28),
 "Single",                 'Federal Tax Rates'!D26,
 "Married Jointly", 'Federal Tax Rates'!F26,
 "Head of Houshold",      'Federal Tax Rates'!H26,
 "Married Separately",'Federal Tax Rates'!J26,
 "")</f>
        <v>4499.8999999999996</v>
      </c>
    </row>
    <row r="33" spans="4:16" ht="22" customHeight="1" x14ac:dyDescent="0.3">
      <c r="D33" s="65" t="s">
        <v>979</v>
      </c>
      <c r="E33" s="65"/>
      <c r="G33" s="72" t="s">
        <v>909</v>
      </c>
      <c r="H33" s="73" cm="1">
        <f t="array" ref="H33">_xlfn.SWITCH(TRIM($H$29),
 "0", _xlfn.SWITCH(TRIM($H$30), "Single", 'State Taxes'!J49, "Married", 'State Taxes'!J49, ""),
 "DC",  _xlfn.SWITCH(TRIM($H$30), "Single", 'State Taxes'!G8,  "Married", 'State Taxes'!J8,  ""),
 "MD",  _xlfn.SWITCH(TRIM($H$30), "Single", 'State Taxes'!K23, "Married", 'State Taxes'!N23, ""),
 "VA",  _xlfn.SWITCH(TRIM($H$30), "Single", 'State Taxes'!G41, "Married", 'State Taxes'!J41, ""),
 "")</f>
        <v>0</v>
      </c>
      <c r="K33" s="136"/>
      <c r="L33" s="136"/>
      <c r="M33" s="136"/>
      <c r="N33" s="136"/>
      <c r="O33" s="136"/>
      <c r="P33" s="136"/>
    </row>
    <row r="34" spans="4:16" ht="22" customHeight="1" x14ac:dyDescent="0.25">
      <c r="D34" s="66" t="s">
        <v>977</v>
      </c>
      <c r="E34" s="110">
        <v>0</v>
      </c>
      <c r="G34" s="72" t="s">
        <v>984</v>
      </c>
      <c r="H34" s="73">
        <f>'FICA Tax'!G6</f>
        <v>5648.1862499999997</v>
      </c>
      <c r="K34" s="114"/>
      <c r="M34" s="114"/>
      <c r="O34" s="114"/>
    </row>
    <row r="35" spans="4:16" ht="22" customHeight="1" x14ac:dyDescent="0.25">
      <c r="D35" s="66" t="s">
        <v>947</v>
      </c>
      <c r="E35" s="111">
        <f>E34/26</f>
        <v>0</v>
      </c>
      <c r="G35" s="66" t="s">
        <v>2</v>
      </c>
      <c r="H35" s="67">
        <f>H32+H33+H34</f>
        <v>10148.08625</v>
      </c>
    </row>
    <row r="36" spans="4:16" ht="24" customHeight="1" x14ac:dyDescent="0.25">
      <c r="D36" s="68" t="s">
        <v>969</v>
      </c>
      <c r="E36" s="69">
        <v>8000</v>
      </c>
      <c r="G36" s="66" t="s">
        <v>902</v>
      </c>
      <c r="H36" s="106">
        <f>'Paycheck final'!E16</f>
        <v>80424.413750000007</v>
      </c>
    </row>
    <row r="37" spans="4:16" ht="22" x14ac:dyDescent="0.3">
      <c r="D37" s="68" t="s">
        <v>970</v>
      </c>
      <c r="E37" s="69">
        <v>11250</v>
      </c>
      <c r="G37" s="66" t="s">
        <v>1011</v>
      </c>
      <c r="H37" s="106">
        <f>H36/26</f>
        <v>3093.2466826923078</v>
      </c>
      <c r="K37" s="118"/>
      <c r="L37" s="113"/>
    </row>
    <row r="38" spans="4:16" ht="22" customHeight="1" x14ac:dyDescent="0.3">
      <c r="K38" s="117"/>
    </row>
    <row r="39" spans="4:16" ht="22" x14ac:dyDescent="0.3">
      <c r="D39" s="65" t="s">
        <v>989</v>
      </c>
      <c r="E39" s="65"/>
      <c r="G39" s="136"/>
      <c r="H39" s="136"/>
      <c r="K39" s="116"/>
    </row>
    <row r="40" spans="4:16" ht="24" customHeight="1" x14ac:dyDescent="0.3">
      <c r="D40" s="66" t="s">
        <v>963</v>
      </c>
      <c r="E40" s="110" t="s">
        <v>967</v>
      </c>
      <c r="G40" s="114"/>
      <c r="K40" s="116"/>
    </row>
    <row r="41" spans="4:16" ht="22" customHeight="1" x14ac:dyDescent="0.25">
      <c r="D41" s="66" t="s">
        <v>973</v>
      </c>
      <c r="E41" s="67">
        <f>FSPS!F14</f>
        <v>2155.9089999999997</v>
      </c>
      <c r="G41" s="114"/>
    </row>
    <row r="42" spans="4:16" ht="22" customHeight="1" x14ac:dyDescent="0.25">
      <c r="D42" s="66" t="s">
        <v>974</v>
      </c>
      <c r="E42" s="67">
        <f>E41/26</f>
        <v>82.919576923076903</v>
      </c>
      <c r="G42" s="114"/>
    </row>
    <row r="43" spans="4:16" ht="16" customHeight="1" x14ac:dyDescent="0.25">
      <c r="G43" s="114"/>
    </row>
    <row r="45" spans="4:16" ht="22" x14ac:dyDescent="0.3">
      <c r="D45" s="115"/>
    </row>
    <row r="46" spans="4:16" ht="22" x14ac:dyDescent="0.3">
      <c r="D46" s="115"/>
    </row>
    <row r="47" spans="4:16" ht="22" x14ac:dyDescent="0.3">
      <c r="D47" s="115"/>
      <c r="P47" s="114"/>
    </row>
    <row r="48" spans="4:16" ht="22" x14ac:dyDescent="0.3">
      <c r="D48" s="115"/>
      <c r="P48" s="114"/>
    </row>
    <row r="49" spans="4:16" ht="22" x14ac:dyDescent="0.3">
      <c r="D49" s="115"/>
      <c r="P49" s="114"/>
    </row>
    <row r="50" spans="4:16" ht="22" x14ac:dyDescent="0.3">
      <c r="D50" s="115"/>
      <c r="P50" s="114"/>
    </row>
    <row r="51" spans="4:16" ht="22" x14ac:dyDescent="0.3">
      <c r="D51" s="115"/>
      <c r="P51" s="114"/>
    </row>
    <row r="52" spans="4:16" ht="22" x14ac:dyDescent="0.3">
      <c r="D52" s="115"/>
      <c r="P52" s="114"/>
    </row>
    <row r="53" spans="4:16" ht="22" x14ac:dyDescent="0.3">
      <c r="D53" s="116"/>
      <c r="P53" s="114"/>
    </row>
    <row r="54" spans="4:16" ht="22" x14ac:dyDescent="0.3">
      <c r="D54" s="116"/>
      <c r="P54" s="114"/>
    </row>
    <row r="55" spans="4:16" ht="22" x14ac:dyDescent="0.3">
      <c r="D55" s="115"/>
    </row>
    <row r="56" spans="4:16" ht="21" customHeight="1" x14ac:dyDescent="0.2"/>
    <row r="57" spans="4:16" x14ac:dyDescent="0.2">
      <c r="D57" s="94" t="s">
        <v>934</v>
      </c>
      <c r="E57" s="94" t="s">
        <v>22</v>
      </c>
      <c r="F57" s="94" t="s">
        <v>931</v>
      </c>
      <c r="G57" s="94" t="s">
        <v>930</v>
      </c>
      <c r="H57" s="94" t="s">
        <v>932</v>
      </c>
    </row>
    <row r="58" spans="4:16" x14ac:dyDescent="0.2">
      <c r="D58" s="98" t="s">
        <v>919</v>
      </c>
      <c r="E58" s="99">
        <v>16100</v>
      </c>
      <c r="F58" s="100">
        <v>32200</v>
      </c>
      <c r="G58" s="101">
        <v>24150</v>
      </c>
      <c r="H58" s="102">
        <v>16100</v>
      </c>
    </row>
    <row r="59" spans="4:16" x14ac:dyDescent="0.2">
      <c r="D59" s="94" t="s">
        <v>896</v>
      </c>
      <c r="E59" s="92">
        <v>15000</v>
      </c>
      <c r="F59" s="95">
        <v>30000</v>
      </c>
      <c r="G59" s="97"/>
      <c r="H59" s="97"/>
    </row>
    <row r="60" spans="4:16" x14ac:dyDescent="0.2">
      <c r="D60" s="94" t="s">
        <v>898</v>
      </c>
      <c r="E60" s="92">
        <v>3350</v>
      </c>
      <c r="F60" s="95">
        <v>6700</v>
      </c>
      <c r="G60" s="97"/>
      <c r="H60" s="97"/>
    </row>
    <row r="61" spans="4:16" ht="17" thickBot="1" x14ac:dyDescent="0.25">
      <c r="D61" s="94" t="s">
        <v>897</v>
      </c>
      <c r="E61" s="93">
        <v>8750</v>
      </c>
      <c r="F61" s="96">
        <v>17500</v>
      </c>
      <c r="G61" s="97"/>
      <c r="H61" s="97"/>
    </row>
    <row r="63" spans="4:16" x14ac:dyDescent="0.2">
      <c r="D63" s="112" t="s">
        <v>933</v>
      </c>
    </row>
    <row r="64" spans="4:16" x14ac:dyDescent="0.2">
      <c r="D64" s="112" t="s">
        <v>919</v>
      </c>
      <c r="E64" s="113" t="s">
        <v>971</v>
      </c>
    </row>
    <row r="65" spans="4:5" x14ac:dyDescent="0.2">
      <c r="D65" s="112" t="s">
        <v>896</v>
      </c>
      <c r="E65" s="113" t="s">
        <v>925</v>
      </c>
    </row>
    <row r="66" spans="4:5" x14ac:dyDescent="0.2">
      <c r="D66" s="112" t="s">
        <v>898</v>
      </c>
      <c r="E66" s="113" t="s">
        <v>926</v>
      </c>
    </row>
    <row r="67" spans="4:5" x14ac:dyDescent="0.2">
      <c r="D67" s="112" t="s">
        <v>897</v>
      </c>
      <c r="E67" s="113" t="s">
        <v>924</v>
      </c>
    </row>
    <row r="68" spans="4:5" x14ac:dyDescent="0.2">
      <c r="D68" s="112" t="s">
        <v>897</v>
      </c>
      <c r="E68" s="113" t="s">
        <v>923</v>
      </c>
    </row>
    <row r="69" spans="4:5" x14ac:dyDescent="0.2">
      <c r="D69" s="112" t="s">
        <v>935</v>
      </c>
    </row>
    <row r="70" spans="4:5" x14ac:dyDescent="0.2">
      <c r="D70" s="112" t="s">
        <v>936</v>
      </c>
      <c r="E70" s="113" t="s">
        <v>943</v>
      </c>
    </row>
    <row r="71" spans="4:5" x14ac:dyDescent="0.2">
      <c r="D71" s="112" t="s">
        <v>6</v>
      </c>
      <c r="E71" s="113" t="s">
        <v>938</v>
      </c>
    </row>
    <row r="72" spans="4:5" x14ac:dyDescent="0.2">
      <c r="D72" s="112" t="s">
        <v>5</v>
      </c>
      <c r="E72" s="113" t="s">
        <v>937</v>
      </c>
    </row>
    <row r="75" spans="4:5" x14ac:dyDescent="0.2">
      <c r="D75" s="112" t="s">
        <v>1007</v>
      </c>
    </row>
  </sheetData>
  <sheetProtection algorithmName="SHA-512" hashValue="ScYcomMnBUWgLd8i9oQDYXA+1qMHVILyhfZpsdsa9ZcxA0w/xZvI8vh4mBT9oUZMiRMGa7XLeiEqgjVZ19uDwg==" saltValue="TZSp15mhIcIRimgV1j3Yjg==" spinCount="100000" sheet="1" objects="1" scenarios="1" selectLockedCells="1"/>
  <mergeCells count="6">
    <mergeCell ref="G39:H39"/>
    <mergeCell ref="P28:S28"/>
    <mergeCell ref="K27:L27"/>
    <mergeCell ref="K33:L33"/>
    <mergeCell ref="M33:N33"/>
    <mergeCell ref="O33:P33"/>
  </mergeCells>
  <dataValidations count="2">
    <dataValidation type="whole" operator="lessThanOrEqual" allowBlank="1" showInputMessage="1" showErrorMessage="1" sqref="E29" xr:uid="{80DE3982-0445-1741-AD9D-C9471D863915}">
      <formula1>E31</formula1>
    </dataValidation>
    <dataValidation type="whole" operator="lessThanOrEqual" allowBlank="1" showInputMessage="1" showErrorMessage="1" sqref="E34" xr:uid="{9917B24A-1740-EF46-B2C3-031275D1BCF1}">
      <formula1>E37</formula1>
    </dataValidation>
  </dataValidations>
  <hyperlinks>
    <hyperlink ref="E68" r:id="rId1" xr:uid="{B6BD2E23-8212-5C44-8C0A-4563C063EFB3}"/>
    <hyperlink ref="E71" r:id="rId2" xr:uid="{06DCB5EE-E400-7D4C-9C43-1A3F2B1AF9BD}"/>
    <hyperlink ref="E67" r:id="rId3" xr:uid="{982E261F-451A-3F46-8022-6B446FD0B4F9}"/>
    <hyperlink ref="E66" r:id="rId4" xr:uid="{9A0923DA-B2FA-414A-A181-1CB0A88C5BE7}"/>
    <hyperlink ref="E65" r:id="rId5" xr:uid="{8CAD96FF-0043-7145-B67C-4D514AA3DF36}"/>
    <hyperlink ref="E64" r:id="rId6" xr:uid="{38C5F18B-5343-2640-9B5E-7518B6638066}"/>
    <hyperlink ref="E72" r:id="rId7" xr:uid="{80A5BD19-FD57-FE49-854F-A10514E8F0BD}"/>
    <hyperlink ref="E70" r:id="rId8" xr:uid="{84833F2D-C8FA-964F-AA39-BF089BEE07FE}"/>
  </hyperlinks>
  <pageMargins left="0.7" right="0.7" top="0.75" bottom="0.75" header="0.3" footer="0.3"/>
  <pageSetup orientation="portrait" horizontalDpi="0" verticalDpi="0"/>
  <headerFooter>
    <oddHeader>&amp;C&amp;G</oddHeader>
  </headerFooter>
  <drawing r:id="rId9"/>
  <legacyDrawingHF r:id="rId10"/>
  <extLst>
    <ext xmlns:x14="http://schemas.microsoft.com/office/spreadsheetml/2009/9/main" uri="{CCE6A557-97BC-4b89-ADB6-D9C93CAAB3DF}">
      <x14:dataValidations xmlns:xm="http://schemas.microsoft.com/office/excel/2006/main" count="9">
        <x14:dataValidation type="list" allowBlank="1" showInputMessage="1" showErrorMessage="1" xr:uid="{71DE66B4-9E3B-3047-BFE5-4A7213B6DB74}">
          <x14:formula1>
            <xm:f>'Salary Schedule'!$B$1:$Z$1</xm:f>
          </x14:formula1>
          <xm:sqref>F16</xm:sqref>
        </x14:dataValidation>
        <x14:dataValidation type="list" allowBlank="1" showInputMessage="1" showErrorMessage="1" xr:uid="{E3413269-5324-2648-B36C-D5279A891780}">
          <x14:formula1>
            <xm:f>'Salary Schedule'!$A$2:$A$10</xm:f>
          </x14:formula1>
          <xm:sqref>E16</xm:sqref>
        </x14:dataValidation>
        <x14:dataValidation type="list" allowBlank="1" showInputMessage="1" showErrorMessage="1" xr:uid="{4D3076CB-5BDC-F944-83A2-2DCC4E5C2896}">
          <x14:formula1>
            <xm:f>Hardship!$B$2:$B$792</xm:f>
          </x14:formula1>
          <xm:sqref>E18</xm:sqref>
        </x14:dataValidation>
        <x14:dataValidation type="list" allowBlank="1" showInputMessage="1" showErrorMessage="1" xr:uid="{BEA3AE9B-F201-A84F-AFD9-F819B2EA162E}">
          <x14:formula1>
            <xm:f>'Spendable Income Table'!$D$1:$I$1</xm:f>
          </x14:formula1>
          <xm:sqref>F18</xm:sqref>
        </x14:dataValidation>
        <x14:dataValidation type="list" allowBlank="1" showInputMessage="1" showErrorMessage="1" xr:uid="{B47AC709-2187-3B40-B09C-D6DACE061C36}">
          <x14:formula1>
            <xm:f>'Federal Tax Rates'!$N$18:$N$21</xm:f>
          </x14:formula1>
          <xm:sqref>H28</xm:sqref>
        </x14:dataValidation>
        <x14:dataValidation type="list" allowBlank="1" showInputMessage="1" showErrorMessage="1" xr:uid="{0DB88A07-C775-A545-99AD-A1D02A87B85B}">
          <x14:formula1>
            <xm:f>'State Taxes'!$P$34:$P$35</xm:f>
          </x14:formula1>
          <xm:sqref>H30</xm:sqref>
        </x14:dataValidation>
        <x14:dataValidation type="list" allowBlank="1" showInputMessage="1" showErrorMessage="1" xr:uid="{31A16452-A52B-204D-ACAA-0DDAAC6A5180}">
          <x14:formula1>
            <xm:f>Contributions!$B$3:$C$3</xm:f>
          </x14:formula1>
          <xm:sqref>E28</xm:sqref>
        </x14:dataValidation>
        <x14:dataValidation type="list" allowBlank="1" showInputMessage="1" showErrorMessage="1" xr:uid="{E71BC099-3861-3F46-B70D-DF3D0C370CF6}">
          <x14:formula1>
            <xm:f>FSPS!$D$5:$D$7</xm:f>
          </x14:formula1>
          <xm:sqref>E40</xm:sqref>
        </x14:dataValidation>
        <x14:dataValidation type="list" allowBlank="1" showInputMessage="1" showErrorMessage="1" xr:uid="{1E8A69E5-746A-0B4A-A0D3-EE9A31864223}">
          <x14:formula1>
            <xm:f>'State Taxes'!$O$34:$O$37</xm:f>
          </x14:formula1>
          <xm:sqref>H29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E22ED-3167-8A41-9B76-E625C5BA0C10}">
  <sheetPr codeName="Sheet10"/>
  <dimension ref="C2:AB158"/>
  <sheetViews>
    <sheetView topLeftCell="B1" workbookViewId="0">
      <selection activeCell="O31" sqref="O31"/>
    </sheetView>
  </sheetViews>
  <sheetFormatPr baseColWidth="10" defaultRowHeight="16" x14ac:dyDescent="0.2"/>
  <cols>
    <col min="5" max="5" width="12" bestFit="1" customWidth="1"/>
    <col min="6" max="8" width="12" customWidth="1"/>
    <col min="10" max="10" width="18.1640625" bestFit="1" customWidth="1"/>
    <col min="12" max="12" width="12.1640625" bestFit="1" customWidth="1"/>
    <col min="13" max="13" width="11.83203125" bestFit="1" customWidth="1"/>
    <col min="14" max="14" width="18.83203125" customWidth="1"/>
    <col min="15" max="15" width="13.5" bestFit="1" customWidth="1"/>
    <col min="16" max="16" width="27.83203125" bestFit="1" customWidth="1"/>
    <col min="17" max="17" width="25.5" bestFit="1" customWidth="1"/>
    <col min="20" max="20" width="11.83203125" bestFit="1" customWidth="1"/>
    <col min="23" max="23" width="11.83203125" bestFit="1" customWidth="1"/>
    <col min="24" max="24" width="22.83203125" bestFit="1" customWidth="1"/>
    <col min="25" max="25" width="24.33203125" bestFit="1" customWidth="1"/>
  </cols>
  <sheetData>
    <row r="2" spans="3:28" ht="17" thickBot="1" x14ac:dyDescent="0.25">
      <c r="C2" t="s">
        <v>882</v>
      </c>
    </row>
    <row r="3" spans="3:28" x14ac:dyDescent="0.2">
      <c r="C3" t="s">
        <v>881</v>
      </c>
      <c r="E3" t="s">
        <v>899</v>
      </c>
      <c r="G3" t="s">
        <v>903</v>
      </c>
      <c r="I3" t="s">
        <v>907</v>
      </c>
      <c r="K3" t="s">
        <v>838</v>
      </c>
      <c r="N3" s="162" t="s">
        <v>999</v>
      </c>
      <c r="O3" s="163"/>
      <c r="P3" s="164"/>
      <c r="AB3" s="34">
        <v>1000</v>
      </c>
    </row>
    <row r="4" spans="3:28" x14ac:dyDescent="0.2">
      <c r="C4" s="34">
        <v>0</v>
      </c>
      <c r="D4" s="34">
        <f>C4*K4</f>
        <v>0</v>
      </c>
      <c r="E4" s="34">
        <v>0</v>
      </c>
      <c r="F4" s="34">
        <f>E4*K4</f>
        <v>0</v>
      </c>
      <c r="G4" s="33">
        <v>0</v>
      </c>
      <c r="H4" s="34"/>
      <c r="I4" s="33">
        <v>0</v>
      </c>
      <c r="J4" s="34">
        <f>I4*Q4</f>
        <v>0</v>
      </c>
      <c r="K4" s="35">
        <v>0.1</v>
      </c>
      <c r="N4" s="51" t="s">
        <v>951</v>
      </c>
      <c r="P4" s="52">
        <f>Calculator!E20</f>
        <v>73832.5</v>
      </c>
    </row>
    <row r="5" spans="3:28" ht="17" thickBot="1" x14ac:dyDescent="0.25">
      <c r="C5" s="34">
        <v>12400</v>
      </c>
      <c r="D5" s="34">
        <f>((C5-1)*K4)</f>
        <v>1239.9000000000001</v>
      </c>
      <c r="E5" s="34">
        <v>24800</v>
      </c>
      <c r="F5" s="34">
        <f>E5*K4</f>
        <v>2480</v>
      </c>
      <c r="G5" s="33">
        <v>17700</v>
      </c>
      <c r="H5" s="34">
        <f>((G5-1)*K4)</f>
        <v>1769.9</v>
      </c>
      <c r="I5" s="34">
        <v>12400</v>
      </c>
      <c r="J5" s="34">
        <f>((I5-1)*K4)</f>
        <v>1239.9000000000001</v>
      </c>
      <c r="K5" s="35">
        <v>0.12</v>
      </c>
      <c r="N5" s="53" t="s">
        <v>953</v>
      </c>
      <c r="O5" s="54"/>
      <c r="P5" s="55">
        <f>P4 - IF(Calculator!E28="Traditional", Calculator!E29, 0)</f>
        <v>73832.5</v>
      </c>
    </row>
    <row r="6" spans="3:28" x14ac:dyDescent="0.2">
      <c r="C6" s="34">
        <v>50401</v>
      </c>
      <c r="D6" s="34">
        <f t="shared" ref="D6:D11" si="0">(((C6-1)-C5)*K5)+D5</f>
        <v>5799.9</v>
      </c>
      <c r="E6" s="34">
        <v>100801</v>
      </c>
      <c r="F6" s="34">
        <f t="shared" ref="F6:F11" si="1">(((E6-1)-E5)*K5)+F5</f>
        <v>11600</v>
      </c>
      <c r="G6" s="33">
        <v>67451</v>
      </c>
      <c r="H6" s="34">
        <f>(((G6-1)-G5)*K5)+H5</f>
        <v>7739.9</v>
      </c>
      <c r="I6" s="34">
        <v>50401</v>
      </c>
      <c r="J6" s="34">
        <f>(((I6-1)-I5)*K5)+J5</f>
        <v>5799.9</v>
      </c>
      <c r="K6" s="35">
        <v>0.22</v>
      </c>
      <c r="AB6" t="s">
        <v>883</v>
      </c>
    </row>
    <row r="7" spans="3:28" x14ac:dyDescent="0.2">
      <c r="C7" s="34">
        <v>105701</v>
      </c>
      <c r="D7" s="34">
        <f t="shared" si="0"/>
        <v>17965.68</v>
      </c>
      <c r="E7" s="34">
        <v>211401</v>
      </c>
      <c r="F7" s="34">
        <f t="shared" si="1"/>
        <v>35931.78</v>
      </c>
      <c r="G7" s="33">
        <v>105701</v>
      </c>
      <c r="H7" s="34">
        <f t="shared" ref="H7:H11" si="2">(((G7-1)-G6)*K6)+H6</f>
        <v>16154.68</v>
      </c>
      <c r="I7" s="34">
        <v>105701</v>
      </c>
      <c r="J7" s="34">
        <f t="shared" ref="J7:J11" si="3">(((I7-1)-I6)*K6)+J6</f>
        <v>17965.68</v>
      </c>
      <c r="K7" s="35">
        <v>0.24</v>
      </c>
      <c r="AB7" t="s">
        <v>884</v>
      </c>
    </row>
    <row r="8" spans="3:28" x14ac:dyDescent="0.2">
      <c r="C8" s="34">
        <v>201776</v>
      </c>
      <c r="D8" s="34">
        <f t="shared" si="0"/>
        <v>41023.440000000002</v>
      </c>
      <c r="E8" s="34">
        <v>403551</v>
      </c>
      <c r="F8" s="34">
        <f t="shared" si="1"/>
        <v>82047.539999999994</v>
      </c>
      <c r="G8" s="33">
        <v>201751</v>
      </c>
      <c r="H8" s="34">
        <f t="shared" si="2"/>
        <v>39206.44</v>
      </c>
      <c r="I8" s="34">
        <v>201776</v>
      </c>
      <c r="J8" s="34">
        <f t="shared" si="3"/>
        <v>41023.440000000002</v>
      </c>
      <c r="K8" s="35">
        <v>0.32</v>
      </c>
      <c r="N8" s="47" t="s">
        <v>954</v>
      </c>
      <c r="O8" s="47"/>
      <c r="P8" s="47">
        <f>Calculator!E29+Calculator!E30</f>
        <v>0</v>
      </c>
      <c r="Q8" s="47" t="s">
        <v>995</v>
      </c>
      <c r="AB8" t="s">
        <v>885</v>
      </c>
    </row>
    <row r="9" spans="3:28" x14ac:dyDescent="0.2">
      <c r="C9" s="34">
        <v>256226</v>
      </c>
      <c r="D9" s="34">
        <f t="shared" si="0"/>
        <v>58447.12</v>
      </c>
      <c r="E9" s="34">
        <v>512451</v>
      </c>
      <c r="F9" s="34">
        <f t="shared" si="1"/>
        <v>116895.22</v>
      </c>
      <c r="G9" s="33">
        <v>256201</v>
      </c>
      <c r="H9" s="34">
        <f t="shared" si="2"/>
        <v>56630.12</v>
      </c>
      <c r="I9" s="34">
        <v>256226</v>
      </c>
      <c r="J9" s="34">
        <f t="shared" si="3"/>
        <v>58447.12</v>
      </c>
      <c r="K9" s="35">
        <v>0.35</v>
      </c>
    </row>
    <row r="10" spans="3:28" x14ac:dyDescent="0.2">
      <c r="C10" s="34">
        <v>640601</v>
      </c>
      <c r="D10" s="34">
        <f t="shared" si="0"/>
        <v>192978.02</v>
      </c>
      <c r="E10" s="34">
        <v>768701</v>
      </c>
      <c r="F10" s="34">
        <f t="shared" si="1"/>
        <v>206582.37</v>
      </c>
      <c r="G10" s="33">
        <v>640601</v>
      </c>
      <c r="H10" s="34">
        <f t="shared" si="2"/>
        <v>191169.77</v>
      </c>
      <c r="I10" s="34">
        <v>640601</v>
      </c>
      <c r="J10" s="34">
        <f t="shared" si="3"/>
        <v>192978.02</v>
      </c>
      <c r="K10" s="35">
        <v>0.37</v>
      </c>
      <c r="L10" t="s">
        <v>905</v>
      </c>
      <c r="AB10" t="s">
        <v>886</v>
      </c>
    </row>
    <row r="11" spans="3:28" x14ac:dyDescent="0.2">
      <c r="C11" s="34">
        <v>5000000</v>
      </c>
      <c r="D11" s="34">
        <f t="shared" si="0"/>
        <v>1805955.28</v>
      </c>
      <c r="E11" s="34">
        <v>5000000</v>
      </c>
      <c r="F11" s="34">
        <f t="shared" si="1"/>
        <v>1772162.63</v>
      </c>
      <c r="G11" s="34">
        <v>5000000</v>
      </c>
      <c r="H11" s="34">
        <f t="shared" si="2"/>
        <v>1804147.03</v>
      </c>
      <c r="I11" s="34">
        <v>5000000</v>
      </c>
      <c r="J11" s="34">
        <f t="shared" si="3"/>
        <v>1805955.28</v>
      </c>
      <c r="K11" s="35"/>
    </row>
    <row r="12" spans="3:28" x14ac:dyDescent="0.2">
      <c r="D12" t="s">
        <v>900</v>
      </c>
      <c r="F12" t="s">
        <v>900</v>
      </c>
      <c r="G12" s="33"/>
      <c r="H12" t="s">
        <v>900</v>
      </c>
      <c r="J12" t="s">
        <v>900</v>
      </c>
    </row>
    <row r="13" spans="3:28" x14ac:dyDescent="0.2">
      <c r="K13" s="34"/>
      <c r="L13" s="35"/>
      <c r="M13" s="37"/>
    </row>
    <row r="14" spans="3:28" x14ac:dyDescent="0.2">
      <c r="K14" s="34"/>
      <c r="L14" s="35"/>
      <c r="M14" s="37"/>
      <c r="O14" s="33"/>
    </row>
    <row r="15" spans="3:28" x14ac:dyDescent="0.2">
      <c r="I15" s="33" t="e">
        <f>Calculator!#REF!-Calculator!#REF!</f>
        <v>#REF!</v>
      </c>
      <c r="K15" s="34"/>
      <c r="L15" s="35"/>
      <c r="M15" s="37"/>
      <c r="O15" s="33"/>
    </row>
    <row r="16" spans="3:28" x14ac:dyDescent="0.2">
      <c r="K16" s="34"/>
      <c r="L16" s="35"/>
      <c r="M16" s="37"/>
      <c r="O16" s="33"/>
      <c r="P16" s="34">
        <f>P5-F33</f>
        <v>41632.5</v>
      </c>
    </row>
    <row r="17" spans="3:28" x14ac:dyDescent="0.2">
      <c r="N17" t="s">
        <v>980</v>
      </c>
      <c r="O17" s="33"/>
    </row>
    <row r="18" spans="3:28" x14ac:dyDescent="0.2">
      <c r="M18" s="34"/>
      <c r="N18" t="s">
        <v>881</v>
      </c>
      <c r="O18" s="33"/>
    </row>
    <row r="19" spans="3:28" x14ac:dyDescent="0.2">
      <c r="M19" s="34"/>
      <c r="N19" t="s">
        <v>899</v>
      </c>
      <c r="O19" s="33"/>
    </row>
    <row r="20" spans="3:28" x14ac:dyDescent="0.2">
      <c r="C20" t="s">
        <v>881</v>
      </c>
      <c r="E20" t="s">
        <v>899</v>
      </c>
      <c r="G20" t="s">
        <v>903</v>
      </c>
      <c r="I20" t="s">
        <v>907</v>
      </c>
      <c r="M20" s="37"/>
      <c r="N20" t="s">
        <v>903</v>
      </c>
      <c r="AB20" t="s">
        <v>883</v>
      </c>
    </row>
    <row r="21" spans="3:28" ht="20" x14ac:dyDescent="0.2">
      <c r="C21" t="s">
        <v>901</v>
      </c>
      <c r="D21" s="33">
        <f>P5-'Federal Tax Rates'!E33</f>
        <v>57732.5</v>
      </c>
      <c r="E21" t="s">
        <v>901</v>
      </c>
      <c r="F21" s="33">
        <f>P5-'Federal Tax Rates'!F33</f>
        <v>41632.5</v>
      </c>
      <c r="G21" t="s">
        <v>901</v>
      </c>
      <c r="H21" s="33">
        <f>P5-'Federal Tax Rates'!G33</f>
        <v>49682.5</v>
      </c>
      <c r="I21" t="s">
        <v>901</v>
      </c>
      <c r="J21" s="33">
        <f>P5-'Federal Tax Rates'!E33</f>
        <v>57732.5</v>
      </c>
      <c r="N21" t="s">
        <v>907</v>
      </c>
      <c r="O21" s="39"/>
      <c r="P21" s="39"/>
      <c r="Q21" s="39"/>
      <c r="R21" s="39"/>
      <c r="S21" s="39"/>
      <c r="AB21" s="34">
        <v>0</v>
      </c>
    </row>
    <row r="22" spans="3:28" ht="20" x14ac:dyDescent="0.2">
      <c r="C22" t="s">
        <v>900</v>
      </c>
      <c r="D22" s="33">
        <f>_xlfn.XLOOKUP(D21,C4:C11,D4:D11,,-1)</f>
        <v>5799.9</v>
      </c>
      <c r="E22" t="s">
        <v>900</v>
      </c>
      <c r="F22" s="33">
        <f>_xlfn.XLOOKUP(F21,E4:E11,F4:F11,,-1)</f>
        <v>2480</v>
      </c>
      <c r="G22" t="s">
        <v>900</v>
      </c>
      <c r="H22" s="33">
        <f>_xlfn.XLOOKUP(H21,G4:G11,H4:H11,,-1)</f>
        <v>1769.9</v>
      </c>
      <c r="I22" t="s">
        <v>900</v>
      </c>
      <c r="J22" s="33">
        <f>_xlfn.XLOOKUP(J21,I4:I11,J4:J11,,-1)</f>
        <v>5799.9</v>
      </c>
      <c r="O22" s="40"/>
      <c r="P22" s="38"/>
      <c r="Q22" s="38"/>
      <c r="R22" s="38"/>
      <c r="S22" s="38"/>
    </row>
    <row r="23" spans="3:28" ht="20" x14ac:dyDescent="0.2">
      <c r="C23" t="s">
        <v>904</v>
      </c>
      <c r="D23" s="33">
        <f>_xlfn.XLOOKUP(D21,C4:C11,C4:C11,,-1)</f>
        <v>50401</v>
      </c>
      <c r="E23" t="s">
        <v>904</v>
      </c>
      <c r="F23" s="33">
        <f>_xlfn.XLOOKUP(F21,E4:E11,E4:E11,,-1)</f>
        <v>24800</v>
      </c>
      <c r="G23" t="s">
        <v>904</v>
      </c>
      <c r="H23" s="33">
        <f>_xlfn.XLOOKUP(H21,G4:G11,G4:G11,,-1)</f>
        <v>17700</v>
      </c>
      <c r="I23" t="s">
        <v>904</v>
      </c>
      <c r="J23" s="33">
        <f>_xlfn.XLOOKUP(J21,I4:I11,I4:I11,,-1)</f>
        <v>50401</v>
      </c>
      <c r="O23" s="40"/>
      <c r="P23" s="38"/>
      <c r="Q23" s="38"/>
      <c r="R23" s="38"/>
      <c r="S23" s="38"/>
    </row>
    <row r="24" spans="3:28" ht="20" x14ac:dyDescent="0.2">
      <c r="C24" t="s">
        <v>838</v>
      </c>
      <c r="D24">
        <f>_xlfn.XLOOKUP(D21,C4:C11,K4:K11,,-1 )</f>
        <v>0.22</v>
      </c>
      <c r="E24" t="s">
        <v>838</v>
      </c>
      <c r="F24">
        <f>_xlfn.XLOOKUP(F21,E4:E11,K4:K11,,-1 )</f>
        <v>0.12</v>
      </c>
      <c r="G24" t="s">
        <v>838</v>
      </c>
      <c r="H24">
        <f>_xlfn.XLOOKUP(H21,G4:G11,K4:K11,,-1 )</f>
        <v>0.12</v>
      </c>
      <c r="I24" t="s">
        <v>838</v>
      </c>
      <c r="J24">
        <f>_xlfn.XLOOKUP(J21,I4:I11,K4:K11,,-1 )</f>
        <v>0.22</v>
      </c>
      <c r="O24" s="40"/>
      <c r="P24" s="38"/>
      <c r="Q24" s="38"/>
      <c r="R24" s="38"/>
      <c r="S24" s="38"/>
    </row>
    <row r="25" spans="3:28" ht="20" x14ac:dyDescent="0.2">
      <c r="C25" t="s">
        <v>905</v>
      </c>
      <c r="D25" s="33"/>
      <c r="E25" t="s">
        <v>905</v>
      </c>
      <c r="F25" s="33"/>
      <c r="G25" t="s">
        <v>905</v>
      </c>
      <c r="H25" s="33"/>
      <c r="I25" t="s">
        <v>905</v>
      </c>
      <c r="J25" s="33"/>
      <c r="O25" s="38"/>
      <c r="P25" s="38"/>
      <c r="Q25" s="38"/>
      <c r="R25" s="38"/>
      <c r="S25" s="38"/>
    </row>
    <row r="26" spans="3:28" ht="21" thickBot="1" x14ac:dyDescent="0.25">
      <c r="C26" s="1" t="s">
        <v>906</v>
      </c>
      <c r="D26" s="42">
        <f>(D22+((D21-D23)*D24))</f>
        <v>7412.83</v>
      </c>
      <c r="E26" s="1" t="s">
        <v>906</v>
      </c>
      <c r="F26" s="42">
        <f>(F22+((F21-F23)*F24))</f>
        <v>4499.8999999999996</v>
      </c>
      <c r="G26" s="1" t="s">
        <v>906</v>
      </c>
      <c r="H26" s="42">
        <f>(H22+((H21-H23)*H24))</f>
        <v>5607.7999999999993</v>
      </c>
      <c r="I26" s="1" t="s">
        <v>906</v>
      </c>
      <c r="J26" s="42">
        <f>(J22+((J21-J23)*J24))</f>
        <v>7412.83</v>
      </c>
      <c r="O26" s="38"/>
      <c r="P26" s="38"/>
      <c r="Q26" s="38"/>
      <c r="R26" s="38"/>
      <c r="S26" s="38"/>
    </row>
    <row r="27" spans="3:28" ht="20" x14ac:dyDescent="0.2">
      <c r="F27" s="41"/>
      <c r="N27" s="162" t="s">
        <v>1000</v>
      </c>
      <c r="O27" s="164"/>
      <c r="P27" s="38"/>
      <c r="Q27" s="38"/>
      <c r="R27" s="38"/>
      <c r="S27" s="38"/>
    </row>
    <row r="28" spans="3:28" ht="20" x14ac:dyDescent="0.2">
      <c r="F28" s="41"/>
      <c r="N28" s="51" t="s">
        <v>997</v>
      </c>
      <c r="O28" s="56">
        <f>P4-P5</f>
        <v>0</v>
      </c>
      <c r="P28" s="38"/>
      <c r="Q28" s="38"/>
      <c r="R28" s="38"/>
      <c r="S28" s="38"/>
      <c r="AB28" t="s">
        <v>889</v>
      </c>
    </row>
    <row r="29" spans="3:28" ht="20" x14ac:dyDescent="0.2">
      <c r="F29" s="41"/>
      <c r="N29" s="51" t="s">
        <v>996</v>
      </c>
      <c r="O29" s="52" cm="1">
        <f t="array" ref="O29">_xlfn.SWITCH(TRIM(Calculator!$H$28),
 "Single", 'Federal Tax Rates'!D24,
 "Married Jointly", 'Federal Tax Rates'!F24,
 "Head of Household", 'Federal Tax Rates'!H24,
 "Married Separately", 'Federal Tax Rates'!J24,
 "No match"
)</f>
        <v>0.12</v>
      </c>
    </row>
    <row r="30" spans="3:28" x14ac:dyDescent="0.2">
      <c r="C30" t="s">
        <v>879</v>
      </c>
      <c r="N30" s="51"/>
      <c r="O30" s="52"/>
    </row>
    <row r="31" spans="3:28" ht="17" thickBot="1" x14ac:dyDescent="0.25">
      <c r="N31" s="53" t="s">
        <v>998</v>
      </c>
      <c r="O31" s="57">
        <f>O28*O29</f>
        <v>0</v>
      </c>
    </row>
    <row r="32" spans="3:28" ht="20" x14ac:dyDescent="0.2">
      <c r="C32" t="s">
        <v>895</v>
      </c>
      <c r="D32" t="s">
        <v>880</v>
      </c>
      <c r="E32" t="s">
        <v>881</v>
      </c>
      <c r="F32" t="s">
        <v>887</v>
      </c>
      <c r="J32" s="34"/>
      <c r="O32" s="38"/>
    </row>
    <row r="33" spans="4:28" x14ac:dyDescent="0.2">
      <c r="D33" t="s">
        <v>919</v>
      </c>
      <c r="E33" s="34">
        <v>16100</v>
      </c>
      <c r="F33" s="34">
        <v>32200</v>
      </c>
      <c r="G33" s="34">
        <v>24150</v>
      </c>
      <c r="J33" s="34"/>
    </row>
    <row r="34" spans="4:28" x14ac:dyDescent="0.2">
      <c r="J34" s="37"/>
      <c r="AB34" t="s">
        <v>883</v>
      </c>
    </row>
    <row r="35" spans="4:28" x14ac:dyDescent="0.2">
      <c r="J35" s="37"/>
      <c r="AB35" s="34">
        <v>4000</v>
      </c>
    </row>
    <row r="36" spans="4:28" x14ac:dyDescent="0.2">
      <c r="AB36" s="34">
        <v>1144</v>
      </c>
    </row>
    <row r="48" spans="4:28" x14ac:dyDescent="0.2">
      <c r="AB48" t="s">
        <v>883</v>
      </c>
    </row>
    <row r="49" spans="28:28" x14ac:dyDescent="0.2">
      <c r="AB49" s="34">
        <v>2850</v>
      </c>
    </row>
    <row r="50" spans="28:28" x14ac:dyDescent="0.2">
      <c r="AB50" s="34">
        <v>1000</v>
      </c>
    </row>
    <row r="51" spans="28:28" x14ac:dyDescent="0.2">
      <c r="AB51" t="s">
        <v>890</v>
      </c>
    </row>
    <row r="52" spans="28:28" x14ac:dyDescent="0.2">
      <c r="AB52" s="34">
        <v>2320</v>
      </c>
    </row>
    <row r="54" spans="28:28" x14ac:dyDescent="0.2">
      <c r="AB54" t="s">
        <v>883</v>
      </c>
    </row>
    <row r="55" spans="28:28" x14ac:dyDescent="0.2">
      <c r="AB55" t="s">
        <v>883</v>
      </c>
    </row>
    <row r="56" spans="28:28" x14ac:dyDescent="0.2">
      <c r="AB56" t="s">
        <v>891</v>
      </c>
    </row>
    <row r="59" spans="28:28" x14ac:dyDescent="0.2">
      <c r="AB59" s="34">
        <v>3200</v>
      </c>
    </row>
    <row r="67" spans="28:28" x14ac:dyDescent="0.2">
      <c r="AB67" s="34">
        <v>1000</v>
      </c>
    </row>
    <row r="69" spans="28:28" x14ac:dyDescent="0.2">
      <c r="AB69" s="34">
        <v>5800</v>
      </c>
    </row>
    <row r="70" spans="28:28" x14ac:dyDescent="0.2">
      <c r="AB70" s="34">
        <v>5200</v>
      </c>
    </row>
    <row r="74" spans="28:28" x14ac:dyDescent="0.2">
      <c r="AB74" s="34">
        <v>1500</v>
      </c>
    </row>
    <row r="75" spans="28:28" x14ac:dyDescent="0.2">
      <c r="AB75" t="s">
        <v>892</v>
      </c>
    </row>
    <row r="82" spans="28:28" x14ac:dyDescent="0.2">
      <c r="AB82" t="s">
        <v>892</v>
      </c>
    </row>
    <row r="84" spans="28:28" x14ac:dyDescent="0.2">
      <c r="AB84" t="s">
        <v>893</v>
      </c>
    </row>
    <row r="88" spans="28:28" x14ac:dyDescent="0.2">
      <c r="AB88" t="s">
        <v>883</v>
      </c>
    </row>
    <row r="89" spans="28:28" x14ac:dyDescent="0.2">
      <c r="AB89" t="s">
        <v>883</v>
      </c>
    </row>
    <row r="90" spans="28:28" x14ac:dyDescent="0.2">
      <c r="AB90" s="34">
        <v>1500</v>
      </c>
    </row>
    <row r="98" spans="28:28" x14ac:dyDescent="0.2">
      <c r="AB98" s="34">
        <v>4000</v>
      </c>
    </row>
    <row r="104" spans="28:28" x14ac:dyDescent="0.2">
      <c r="AB104" s="34">
        <v>1000</v>
      </c>
    </row>
    <row r="113" spans="28:28" x14ac:dyDescent="0.2">
      <c r="AB113" t="s">
        <v>883</v>
      </c>
    </row>
    <row r="114" spans="28:28" x14ac:dyDescent="0.2">
      <c r="AB114" t="s">
        <v>883</v>
      </c>
    </row>
    <row r="116" spans="28:28" x14ac:dyDescent="0.2">
      <c r="AB116" s="34">
        <v>2400</v>
      </c>
    </row>
    <row r="118" spans="28:28" x14ac:dyDescent="0.2">
      <c r="AB118" s="34">
        <v>1000</v>
      </c>
    </row>
    <row r="124" spans="28:28" x14ac:dyDescent="0.2">
      <c r="AB124" t="s">
        <v>894</v>
      </c>
    </row>
    <row r="128" spans="28:28" x14ac:dyDescent="0.2">
      <c r="AB128" t="s">
        <v>883</v>
      </c>
    </row>
    <row r="129" spans="28:28" x14ac:dyDescent="0.2">
      <c r="AB129" s="34">
        <v>5100</v>
      </c>
    </row>
    <row r="132" spans="28:28" x14ac:dyDescent="0.2">
      <c r="AB132" s="34">
        <v>4790</v>
      </c>
    </row>
    <row r="135" spans="28:28" x14ac:dyDescent="0.2">
      <c r="AB135" t="s">
        <v>883</v>
      </c>
    </row>
    <row r="136" spans="28:28" x14ac:dyDescent="0.2">
      <c r="AB136" t="s">
        <v>883</v>
      </c>
    </row>
    <row r="137" spans="28:28" x14ac:dyDescent="0.2">
      <c r="AB137" t="s">
        <v>883</v>
      </c>
    </row>
    <row r="138" spans="28:28" x14ac:dyDescent="0.2">
      <c r="AB138" s="34">
        <v>2046</v>
      </c>
    </row>
    <row r="139" spans="28:28" x14ac:dyDescent="0.2">
      <c r="AB139" s="34">
        <v>5100</v>
      </c>
    </row>
    <row r="143" spans="28:28" x14ac:dyDescent="0.2">
      <c r="AB143" s="34">
        <v>930</v>
      </c>
    </row>
    <row r="147" spans="28:28" x14ac:dyDescent="0.2">
      <c r="AB147" t="s">
        <v>883</v>
      </c>
    </row>
    <row r="148" spans="28:28" x14ac:dyDescent="0.2">
      <c r="AB148" s="34">
        <v>2000</v>
      </c>
    </row>
    <row r="153" spans="28:28" x14ac:dyDescent="0.2">
      <c r="AB153" s="34">
        <v>700</v>
      </c>
    </row>
    <row r="157" spans="28:28" x14ac:dyDescent="0.2">
      <c r="AB157" t="s">
        <v>883</v>
      </c>
    </row>
    <row r="158" spans="28:28" x14ac:dyDescent="0.2">
      <c r="AB158" t="s">
        <v>883</v>
      </c>
    </row>
  </sheetData>
  <mergeCells count="2">
    <mergeCell ref="N3:P3"/>
    <mergeCell ref="N27:O2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DF4C1-4372-774E-80AE-D1EEEE0D7422}">
  <sheetPr codeName="Sheet11"/>
  <dimension ref="A1:P50"/>
  <sheetViews>
    <sheetView workbookViewId="0">
      <selection activeCell="P13" sqref="P13"/>
    </sheetView>
  </sheetViews>
  <sheetFormatPr baseColWidth="10" defaultRowHeight="16" x14ac:dyDescent="0.2"/>
  <cols>
    <col min="15" max="15" width="23.5" customWidth="1"/>
  </cols>
  <sheetData>
    <row r="1" spans="1:16" x14ac:dyDescent="0.2">
      <c r="A1" s="1" t="s">
        <v>896</v>
      </c>
      <c r="B1" t="s">
        <v>925</v>
      </c>
    </row>
    <row r="2" spans="1:16" ht="17" thickBot="1" x14ac:dyDescent="0.25">
      <c r="B2" t="s">
        <v>888</v>
      </c>
      <c r="C2" t="s">
        <v>872</v>
      </c>
      <c r="D2" t="s">
        <v>920</v>
      </c>
      <c r="F2" t="s">
        <v>881</v>
      </c>
      <c r="I2" t="s">
        <v>887</v>
      </c>
    </row>
    <row r="3" spans="1:16" ht="17" thickBot="1" x14ac:dyDescent="0.25">
      <c r="B3" s="33">
        <v>0</v>
      </c>
      <c r="C3" s="33">
        <v>0</v>
      </c>
      <c r="D3" s="25">
        <v>0.04</v>
      </c>
      <c r="F3" t="s">
        <v>901</v>
      </c>
      <c r="G3" s="33">
        <f>P5-'State Taxes'!B13</f>
        <v>58832.5</v>
      </c>
      <c r="I3" t="s">
        <v>901</v>
      </c>
      <c r="J3" s="33">
        <f>P5-'State Taxes'!C13</f>
        <v>43832.5</v>
      </c>
      <c r="N3" s="165" t="s">
        <v>999</v>
      </c>
      <c r="O3" s="166"/>
      <c r="P3" s="167"/>
    </row>
    <row r="4" spans="1:16" x14ac:dyDescent="0.2">
      <c r="B4" s="33">
        <v>10001</v>
      </c>
      <c r="C4" s="36">
        <f>((B4-1)*D3)</f>
        <v>400</v>
      </c>
      <c r="D4" s="25">
        <v>0.06</v>
      </c>
      <c r="F4" t="s">
        <v>900</v>
      </c>
      <c r="G4" s="33">
        <f>_xlfn.XLOOKUP(G3,B3:B9,C3:C9,,-1)</f>
        <v>2200</v>
      </c>
      <c r="I4" t="s">
        <v>900</v>
      </c>
      <c r="J4" s="33">
        <f>_xlfn.XLOOKUP(J3,B3:B9,C3:C9,,-1)</f>
        <v>2200</v>
      </c>
      <c r="N4" s="48" t="s">
        <v>950</v>
      </c>
      <c r="O4" s="49"/>
      <c r="P4" s="50">
        <f>Calculator!E20</f>
        <v>73832.5</v>
      </c>
    </row>
    <row r="5" spans="1:16" x14ac:dyDescent="0.2">
      <c r="B5" s="33">
        <v>40001</v>
      </c>
      <c r="C5" s="36">
        <f>((B5)-B4)*D4+C4</f>
        <v>2200</v>
      </c>
      <c r="D5" s="25">
        <v>6.5000000000000002E-2</v>
      </c>
      <c r="F5" t="s">
        <v>904</v>
      </c>
      <c r="G5" s="33">
        <f>(_xlfn.XLOOKUP(G3,B3:B9,B3:B9,,-1))</f>
        <v>40001</v>
      </c>
      <c r="I5" t="s">
        <v>904</v>
      </c>
      <c r="J5" s="33">
        <f>(_xlfn.XLOOKUP(J3,B3:B9,B3:B9,,-1))</f>
        <v>40001</v>
      </c>
      <c r="N5" s="51" t="s">
        <v>952</v>
      </c>
      <c r="P5" s="52">
        <f>P4 - IF(Calculator!E28="Traditional", P7, 0)</f>
        <v>73832.5</v>
      </c>
    </row>
    <row r="6" spans="1:16" x14ac:dyDescent="0.2">
      <c r="B6" s="33">
        <v>60001</v>
      </c>
      <c r="C6" s="36">
        <f t="shared" ref="C6:C9" si="0">((B6)-B5)*D5+C5</f>
        <v>3500</v>
      </c>
      <c r="D6" s="25">
        <v>8.5000000000000006E-2</v>
      </c>
      <c r="F6" t="s">
        <v>838</v>
      </c>
      <c r="G6">
        <f>_xlfn.XLOOKUP(G3,B3:B9,D3:D9,,-1)</f>
        <v>6.5000000000000002E-2</v>
      </c>
      <c r="I6" t="s">
        <v>838</v>
      </c>
      <c r="J6">
        <f>_xlfn.XLOOKUP(J3,B3:B9,D3:D9,,-1)</f>
        <v>6.5000000000000002E-2</v>
      </c>
      <c r="N6" s="51"/>
      <c r="P6" s="52"/>
    </row>
    <row r="7" spans="1:16" ht="17" thickBot="1" x14ac:dyDescent="0.25">
      <c r="B7" s="33">
        <v>250001</v>
      </c>
      <c r="C7" s="36">
        <f t="shared" si="0"/>
        <v>19650</v>
      </c>
      <c r="D7" s="25">
        <v>9.2499999999999999E-2</v>
      </c>
      <c r="F7" t="s">
        <v>905</v>
      </c>
      <c r="G7" s="33"/>
      <c r="I7" t="s">
        <v>905</v>
      </c>
      <c r="J7" s="33"/>
      <c r="N7" s="53" t="s">
        <v>954</v>
      </c>
      <c r="O7" s="54"/>
      <c r="P7" s="55">
        <f>Calculator!E29</f>
        <v>0</v>
      </c>
    </row>
    <row r="8" spans="1:16" x14ac:dyDescent="0.2">
      <c r="B8" s="33">
        <v>500001</v>
      </c>
      <c r="C8" s="36">
        <f t="shared" si="0"/>
        <v>42775</v>
      </c>
      <c r="D8" s="25">
        <v>9.7500000000000003E-2</v>
      </c>
      <c r="F8" s="1" t="s">
        <v>906</v>
      </c>
      <c r="G8" s="42">
        <f>(G4+((G3-G5)*G6))</f>
        <v>3424.0475000000001</v>
      </c>
      <c r="I8" s="1" t="s">
        <v>906</v>
      </c>
      <c r="J8" s="42">
        <f>(J4+((J3-J5)*J6))</f>
        <v>2449.0475000000001</v>
      </c>
    </row>
    <row r="9" spans="1:16" ht="17" thickBot="1" x14ac:dyDescent="0.25">
      <c r="B9" s="33">
        <v>1000001</v>
      </c>
      <c r="C9" s="36">
        <f t="shared" si="0"/>
        <v>91525</v>
      </c>
      <c r="D9" s="25">
        <v>0.1075</v>
      </c>
    </row>
    <row r="10" spans="1:16" ht="17" thickBot="1" x14ac:dyDescent="0.25">
      <c r="O10" s="165" t="s">
        <v>1003</v>
      </c>
      <c r="P10" s="167"/>
    </row>
    <row r="11" spans="1:16" x14ac:dyDescent="0.2">
      <c r="O11" s="51" t="s">
        <v>1001</v>
      </c>
      <c r="P11" s="52">
        <f>P4-P5</f>
        <v>0</v>
      </c>
    </row>
    <row r="12" spans="1:16" x14ac:dyDescent="0.2">
      <c r="B12" t="s">
        <v>921</v>
      </c>
      <c r="C12" t="s">
        <v>922</v>
      </c>
      <c r="O12" s="51" t="s">
        <v>996</v>
      </c>
      <c r="P12" s="58" cm="1">
        <f t="array" ref="P12">_xlfn.SWITCH(TRIM(Calculator!$H$29),
 "0%",0,
 "DC",_xlfn.SWITCH(TRIM(Calculator!$H$30),
             "Single",'State Taxes'!G6,
             "Married",'State Taxes'!J6,
             "Married Jointly",'State Taxes'!J6,
             0),
 "MD",_xlfn.SWITCH(TRIM(Calculator!$H$30),
             "Single",'State Taxes'!K21,
             "Married",'State Taxes'!N21,
             "Married Jointly",'State Taxes'!N21,
             0),
 "VA",_xlfn.SWITCH(TRIM(Calculator!$H$30),
             "Single",'State Taxes'!G39,
             "Married",'State Taxes'!J39,
             "Married Jointly",'State Taxes'!J39,
             0),
 0)</f>
        <v>0</v>
      </c>
    </row>
    <row r="13" spans="1:16" ht="17" thickBot="1" x14ac:dyDescent="0.25">
      <c r="B13" s="34">
        <v>15000</v>
      </c>
      <c r="C13" s="34">
        <v>30000</v>
      </c>
      <c r="O13" s="53" t="s">
        <v>1002</v>
      </c>
      <c r="P13" s="59">
        <f>P12*P11</f>
        <v>0</v>
      </c>
    </row>
    <row r="16" spans="1:16" x14ac:dyDescent="0.2">
      <c r="A16" s="1" t="s">
        <v>898</v>
      </c>
      <c r="B16" t="s">
        <v>881</v>
      </c>
      <c r="D16" s="25"/>
      <c r="F16" t="s">
        <v>887</v>
      </c>
    </row>
    <row r="17" spans="2:14" x14ac:dyDescent="0.2">
      <c r="B17" t="s">
        <v>888</v>
      </c>
      <c r="C17" t="s">
        <v>872</v>
      </c>
      <c r="D17" t="s">
        <v>920</v>
      </c>
      <c r="F17" t="s">
        <v>888</v>
      </c>
      <c r="G17" t="s">
        <v>872</v>
      </c>
      <c r="H17" t="s">
        <v>920</v>
      </c>
      <c r="J17" t="s">
        <v>881</v>
      </c>
      <c r="M17" t="s">
        <v>887</v>
      </c>
    </row>
    <row r="18" spans="2:14" x14ac:dyDescent="0.2">
      <c r="B18" s="33">
        <v>0</v>
      </c>
      <c r="C18" s="33">
        <v>0</v>
      </c>
      <c r="D18" s="25">
        <v>0.02</v>
      </c>
      <c r="F18" s="33">
        <v>0</v>
      </c>
      <c r="G18" s="33">
        <v>0</v>
      </c>
      <c r="H18" s="25">
        <v>0.02</v>
      </c>
      <c r="J18" t="s">
        <v>901</v>
      </c>
      <c r="K18" s="34">
        <f>P5-'State Taxes'!B31</f>
        <v>70482.5</v>
      </c>
      <c r="M18" t="s">
        <v>901</v>
      </c>
      <c r="N18" s="34">
        <f>P5-'State Taxes'!C31</f>
        <v>67132.5</v>
      </c>
    </row>
    <row r="19" spans="2:14" x14ac:dyDescent="0.2">
      <c r="B19" s="33">
        <v>1001</v>
      </c>
      <c r="C19" s="33">
        <f>((B19-1)*D18)</f>
        <v>20</v>
      </c>
      <c r="D19" s="25">
        <v>0.03</v>
      </c>
      <c r="F19" s="33">
        <v>1001</v>
      </c>
      <c r="G19" s="33">
        <f>((F19-1)*H18)</f>
        <v>20</v>
      </c>
      <c r="H19" s="25">
        <v>0.03</v>
      </c>
      <c r="J19" t="s">
        <v>900</v>
      </c>
      <c r="K19" s="33">
        <f>_xlfn.XLOOKUP(K18,B18:B25,C18:C25,,-1)</f>
        <v>90</v>
      </c>
      <c r="M19" t="s">
        <v>900</v>
      </c>
      <c r="N19" s="33">
        <f>_xlfn.XLOOKUP(N18,F18:F25,G18:G25,,-1)</f>
        <v>90</v>
      </c>
    </row>
    <row r="20" spans="2:14" x14ac:dyDescent="0.2">
      <c r="B20" s="33">
        <v>2001</v>
      </c>
      <c r="C20" s="33">
        <f>((B20-B19)*D19)+C19</f>
        <v>50</v>
      </c>
      <c r="D20" s="25">
        <v>0.04</v>
      </c>
      <c r="F20" s="33">
        <v>2001</v>
      </c>
      <c r="G20" s="33">
        <f>((F20-F19)*H19)+G19</f>
        <v>50</v>
      </c>
      <c r="H20" s="25">
        <v>0.04</v>
      </c>
      <c r="J20" t="s">
        <v>904</v>
      </c>
      <c r="K20" s="33">
        <f>(_xlfn.XLOOKUP(K18,B18:B25,B18:B25,,-1))</f>
        <v>3001</v>
      </c>
      <c r="M20" t="s">
        <v>904</v>
      </c>
      <c r="N20" s="33">
        <f>(_xlfn.XLOOKUP(N18,F18:F25,F18:F25,,-1))</f>
        <v>3001</v>
      </c>
    </row>
    <row r="21" spans="2:14" x14ac:dyDescent="0.2">
      <c r="B21" s="33">
        <v>3001</v>
      </c>
      <c r="C21" s="33">
        <f>((B21-B20)*D20)+C20</f>
        <v>90</v>
      </c>
      <c r="D21" s="25">
        <v>4.7500000000000001E-2</v>
      </c>
      <c r="F21" s="33">
        <v>3001</v>
      </c>
      <c r="G21" s="33">
        <f t="shared" ref="G21:G25" si="1">((F21-F20)*H20)+G20</f>
        <v>90</v>
      </c>
      <c r="H21" s="25">
        <v>4.7500000000000001E-2</v>
      </c>
      <c r="J21" t="s">
        <v>838</v>
      </c>
      <c r="K21">
        <f>_xlfn.XLOOKUP(K18,B18:B25,D18:D25,,-1)</f>
        <v>4.7500000000000001E-2</v>
      </c>
      <c r="M21" t="s">
        <v>838</v>
      </c>
      <c r="N21">
        <f>_xlfn.XLOOKUP(N18,F18:F25,H18:H25,,-1)</f>
        <v>4.7500000000000001E-2</v>
      </c>
    </row>
    <row r="22" spans="2:14" x14ac:dyDescent="0.2">
      <c r="B22" s="33">
        <v>100001</v>
      </c>
      <c r="C22" s="33">
        <f t="shared" ref="C22:C25" si="2">((B22-B21)*D21)+C21</f>
        <v>4697.5</v>
      </c>
      <c r="D22" s="25">
        <v>0.05</v>
      </c>
      <c r="F22" s="33">
        <v>150001</v>
      </c>
      <c r="G22" s="33">
        <f t="shared" si="1"/>
        <v>7072.5</v>
      </c>
      <c r="H22" s="25">
        <v>0.05</v>
      </c>
      <c r="J22" t="s">
        <v>905</v>
      </c>
      <c r="K22" s="33"/>
      <c r="M22" t="s">
        <v>905</v>
      </c>
      <c r="N22" s="33"/>
    </row>
    <row r="23" spans="2:14" x14ac:dyDescent="0.2">
      <c r="B23" s="33">
        <v>125001</v>
      </c>
      <c r="C23" s="33">
        <f t="shared" si="2"/>
        <v>5947.5</v>
      </c>
      <c r="D23" s="25">
        <v>5.2499999999999998E-2</v>
      </c>
      <c r="F23" s="33">
        <v>175001</v>
      </c>
      <c r="G23" s="33">
        <f t="shared" si="1"/>
        <v>8322.5</v>
      </c>
      <c r="H23" s="25">
        <v>5.2499999999999998E-2</v>
      </c>
      <c r="J23" s="1" t="s">
        <v>906</v>
      </c>
      <c r="K23" s="42">
        <f>(K19+((K18-K20)*K21))</f>
        <v>3295.3712500000001</v>
      </c>
      <c r="M23" s="1" t="s">
        <v>906</v>
      </c>
      <c r="N23" s="42">
        <f>(N19+((N18-N20)*N21))</f>
        <v>3136.2462500000001</v>
      </c>
    </row>
    <row r="24" spans="2:14" x14ac:dyDescent="0.2">
      <c r="B24" s="33">
        <v>150001</v>
      </c>
      <c r="C24" s="33">
        <f t="shared" si="2"/>
        <v>7260</v>
      </c>
      <c r="D24" s="25">
        <v>5.5E-2</v>
      </c>
      <c r="F24" s="33">
        <v>225001</v>
      </c>
      <c r="G24" s="33">
        <f t="shared" si="1"/>
        <v>10947.5</v>
      </c>
      <c r="H24" s="25">
        <v>5.5E-2</v>
      </c>
    </row>
    <row r="25" spans="2:14" x14ac:dyDescent="0.2">
      <c r="B25" s="33">
        <v>250001</v>
      </c>
      <c r="C25" s="33">
        <f t="shared" si="2"/>
        <v>12760</v>
      </c>
      <c r="D25" s="25">
        <v>5.7500000000000002E-2</v>
      </c>
      <c r="F25" s="33">
        <v>300001</v>
      </c>
      <c r="G25" s="33">
        <f t="shared" si="1"/>
        <v>15072.5</v>
      </c>
      <c r="H25" s="25">
        <v>5.7500000000000002E-2</v>
      </c>
    </row>
    <row r="26" spans="2:14" x14ac:dyDescent="0.2">
      <c r="B26" s="33"/>
      <c r="D26" s="25"/>
      <c r="F26" s="33"/>
    </row>
    <row r="27" spans="2:14" x14ac:dyDescent="0.2">
      <c r="B27" s="33"/>
      <c r="D27" s="25"/>
      <c r="F27" s="33"/>
    </row>
    <row r="28" spans="2:14" x14ac:dyDescent="0.2">
      <c r="B28" s="33"/>
      <c r="D28" s="25"/>
      <c r="F28" s="33"/>
    </row>
    <row r="29" spans="2:14" x14ac:dyDescent="0.2">
      <c r="D29" s="25"/>
    </row>
    <row r="30" spans="2:14" x14ac:dyDescent="0.2">
      <c r="B30" t="s">
        <v>921</v>
      </c>
      <c r="C30" t="s">
        <v>922</v>
      </c>
      <c r="D30" s="25"/>
      <c r="F30" t="s">
        <v>926</v>
      </c>
    </row>
    <row r="31" spans="2:14" x14ac:dyDescent="0.2">
      <c r="B31" s="34">
        <v>3350</v>
      </c>
      <c r="C31" s="34">
        <v>6700</v>
      </c>
    </row>
    <row r="33" spans="1:16" x14ac:dyDescent="0.2">
      <c r="O33" t="s">
        <v>980</v>
      </c>
      <c r="P33" t="s">
        <v>980</v>
      </c>
    </row>
    <row r="34" spans="1:16" x14ac:dyDescent="0.2">
      <c r="A34" s="1" t="s">
        <v>897</v>
      </c>
      <c r="B34" t="s">
        <v>924</v>
      </c>
      <c r="O34" s="35">
        <v>0</v>
      </c>
      <c r="P34" t="s">
        <v>881</v>
      </c>
    </row>
    <row r="35" spans="1:16" x14ac:dyDescent="0.2">
      <c r="B35" t="s">
        <v>888</v>
      </c>
      <c r="C35" t="s">
        <v>872</v>
      </c>
      <c r="D35" t="s">
        <v>920</v>
      </c>
      <c r="F35" t="s">
        <v>881</v>
      </c>
      <c r="I35" t="s">
        <v>887</v>
      </c>
      <c r="O35" t="s">
        <v>896</v>
      </c>
      <c r="P35" t="s">
        <v>887</v>
      </c>
    </row>
    <row r="36" spans="1:16" x14ac:dyDescent="0.2">
      <c r="B36" s="34">
        <v>0</v>
      </c>
      <c r="C36" s="34">
        <v>0</v>
      </c>
      <c r="D36" s="25">
        <v>0.02</v>
      </c>
      <c r="F36" t="s">
        <v>901</v>
      </c>
      <c r="G36" s="34">
        <f>P5-'State Taxes'!B45</f>
        <v>65082.5</v>
      </c>
      <c r="I36" t="s">
        <v>901</v>
      </c>
      <c r="J36" s="34">
        <f>P5-'State Taxes'!C45</f>
        <v>56332.5</v>
      </c>
      <c r="O36" t="s">
        <v>898</v>
      </c>
    </row>
    <row r="37" spans="1:16" x14ac:dyDescent="0.2">
      <c r="B37" s="33">
        <v>3001</v>
      </c>
      <c r="C37" s="33">
        <v>60</v>
      </c>
      <c r="D37" s="25">
        <v>0.03</v>
      </c>
      <c r="F37" t="s">
        <v>900</v>
      </c>
      <c r="G37" s="33">
        <f>_xlfn.XLOOKUP(G36,B36:B42,C36:C42,,-1)</f>
        <v>720</v>
      </c>
      <c r="I37" t="s">
        <v>900</v>
      </c>
      <c r="J37" s="33">
        <f>_xlfn.XLOOKUP(J36,B36:B42,C36:C42,,-1)</f>
        <v>720</v>
      </c>
      <c r="O37" t="s">
        <v>897</v>
      </c>
    </row>
    <row r="38" spans="1:16" x14ac:dyDescent="0.2">
      <c r="B38" s="33">
        <v>5001</v>
      </c>
      <c r="C38" s="33">
        <f>((B38-B37)*D37)+C37</f>
        <v>120</v>
      </c>
      <c r="D38" s="25">
        <v>0.05</v>
      </c>
      <c r="F38" t="s">
        <v>904</v>
      </c>
      <c r="G38" s="33">
        <f>(_xlfn.XLOOKUP(G36,B36:B42,B36:B42,,-1))</f>
        <v>17001</v>
      </c>
      <c r="I38" t="s">
        <v>904</v>
      </c>
      <c r="J38" s="33">
        <f>(_xlfn.XLOOKUP(J36,B36:B42,B36:B42,,-1))</f>
        <v>17001</v>
      </c>
    </row>
    <row r="39" spans="1:16" x14ac:dyDescent="0.2">
      <c r="B39" s="33">
        <v>17001</v>
      </c>
      <c r="C39" s="33">
        <f>((B39-B38)*D38)+C38</f>
        <v>720</v>
      </c>
      <c r="D39" s="25">
        <v>5.7500000000000002E-2</v>
      </c>
      <c r="F39" t="s">
        <v>838</v>
      </c>
      <c r="G39">
        <f>_xlfn.XLOOKUP(G36,B36:B42,D36:D42,,-1)</f>
        <v>5.7500000000000002E-2</v>
      </c>
      <c r="I39" t="s">
        <v>838</v>
      </c>
      <c r="J39">
        <f>_xlfn.XLOOKUP(J36,B36:B42,D36:D42,,-1)</f>
        <v>5.7500000000000002E-2</v>
      </c>
    </row>
    <row r="40" spans="1:16" x14ac:dyDescent="0.2">
      <c r="B40" s="33"/>
      <c r="C40" s="33"/>
      <c r="D40" s="25"/>
      <c r="F40" t="s">
        <v>905</v>
      </c>
      <c r="G40" s="33"/>
      <c r="I40" t="s">
        <v>905</v>
      </c>
      <c r="J40" s="33"/>
    </row>
    <row r="41" spans="1:16" x14ac:dyDescent="0.2">
      <c r="B41" s="33"/>
      <c r="C41" s="33"/>
      <c r="D41" s="25"/>
      <c r="F41" s="1" t="s">
        <v>906</v>
      </c>
      <c r="G41" s="42">
        <f>(G37+((G36-G38)*G39))</f>
        <v>3484.6862500000002</v>
      </c>
      <c r="I41" s="1" t="s">
        <v>906</v>
      </c>
      <c r="J41" s="42">
        <f>(J37+((J36-J38)*J39))</f>
        <v>2981.5612500000002</v>
      </c>
    </row>
    <row r="42" spans="1:16" x14ac:dyDescent="0.2">
      <c r="B42" s="33"/>
      <c r="C42" s="33"/>
      <c r="D42" s="25"/>
    </row>
    <row r="43" spans="1:16" x14ac:dyDescent="0.2">
      <c r="D43" s="25"/>
    </row>
    <row r="44" spans="1:16" x14ac:dyDescent="0.2">
      <c r="B44" t="s">
        <v>921</v>
      </c>
      <c r="C44" t="s">
        <v>922</v>
      </c>
      <c r="E44" t="s">
        <v>923</v>
      </c>
    </row>
    <row r="45" spans="1:16" x14ac:dyDescent="0.2">
      <c r="B45" s="33">
        <v>8750</v>
      </c>
      <c r="C45" s="33">
        <v>17500</v>
      </c>
    </row>
    <row r="46" spans="1:16" x14ac:dyDescent="0.2">
      <c r="B46" s="33"/>
    </row>
    <row r="49" spans="1:10" x14ac:dyDescent="0.2">
      <c r="A49" s="43">
        <v>0</v>
      </c>
      <c r="J49" s="34">
        <v>0</v>
      </c>
    </row>
    <row r="50" spans="1:10" x14ac:dyDescent="0.2">
      <c r="A50">
        <v>0</v>
      </c>
    </row>
  </sheetData>
  <mergeCells count="2">
    <mergeCell ref="N3:P3"/>
    <mergeCell ref="O10:P1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AF145-7B96-AD4A-BA6D-CF6D5F601434}">
  <sheetPr codeName="Sheet12"/>
  <dimension ref="B4:E8"/>
  <sheetViews>
    <sheetView workbookViewId="0">
      <selection activeCell="C9" sqref="C9"/>
    </sheetView>
  </sheetViews>
  <sheetFormatPr baseColWidth="10" defaultRowHeight="16" x14ac:dyDescent="0.2"/>
  <sheetData>
    <row r="4" spans="2:5" x14ac:dyDescent="0.2">
      <c r="B4" s="1" t="s">
        <v>994</v>
      </c>
      <c r="C4" s="1"/>
      <c r="D4" s="1"/>
      <c r="E4" s="1"/>
    </row>
    <row r="5" spans="2:5" x14ac:dyDescent="0.2">
      <c r="B5" t="s">
        <v>1002</v>
      </c>
    </row>
    <row r="6" spans="2:5" x14ac:dyDescent="0.2">
      <c r="B6" t="s">
        <v>1004</v>
      </c>
      <c r="C6" s="33">
        <f>'Federal Tax Rates'!O31</f>
        <v>0</v>
      </c>
    </row>
    <row r="7" spans="2:5" x14ac:dyDescent="0.2">
      <c r="B7" t="s">
        <v>1005</v>
      </c>
      <c r="C7" s="33">
        <f>'State Taxes'!P13</f>
        <v>0</v>
      </c>
    </row>
    <row r="8" spans="2:5" x14ac:dyDescent="0.2">
      <c r="B8" t="s">
        <v>1006</v>
      </c>
      <c r="C8" s="33">
        <f>C6+C7</f>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0F561-9C1F-0E49-9C9D-1ECAB312A2B7}">
  <sheetPr codeName="Sheet2"/>
  <dimension ref="D4:F22"/>
  <sheetViews>
    <sheetView workbookViewId="0">
      <selection activeCell="F14" sqref="F14"/>
    </sheetView>
  </sheetViews>
  <sheetFormatPr baseColWidth="10" defaultRowHeight="16" x14ac:dyDescent="0.2"/>
  <sheetData>
    <row r="4" spans="4:6" x14ac:dyDescent="0.2">
      <c r="E4" t="s">
        <v>838</v>
      </c>
      <c r="F4" t="s">
        <v>964</v>
      </c>
    </row>
    <row r="5" spans="4:6" x14ac:dyDescent="0.2">
      <c r="D5" t="s">
        <v>965</v>
      </c>
      <c r="E5" s="25">
        <v>1.35E-2</v>
      </c>
      <c r="F5" s="33">
        <f>E5*Calculator!I16</f>
        <v>797.39099999999996</v>
      </c>
    </row>
    <row r="6" spans="4:6" x14ac:dyDescent="0.2">
      <c r="D6" t="s">
        <v>967</v>
      </c>
      <c r="E6" s="25">
        <v>3.6499999999999998E-2</v>
      </c>
      <c r="F6" s="33">
        <f>E6*Calculator!I16</f>
        <v>2155.9089999999997</v>
      </c>
    </row>
    <row r="7" spans="4:6" x14ac:dyDescent="0.2">
      <c r="D7" t="s">
        <v>966</v>
      </c>
      <c r="E7" s="25">
        <v>4.9500000000000002E-2</v>
      </c>
      <c r="F7" s="33">
        <f>E7*Calculator!I16</f>
        <v>2923.7670000000003</v>
      </c>
    </row>
    <row r="14" spans="4:6" x14ac:dyDescent="0.2">
      <c r="D14" t="s">
        <v>975</v>
      </c>
      <c r="F14" cm="1">
        <f t="array" ref="F14">_xlfn.SWITCH(LOWER(TRIM(Calculator!E40)),
 "pre-2013", F5,
 "In 2013",     F6,
 "post-2013",F7,
 "")</f>
        <v>2155.9089999999997</v>
      </c>
    </row>
    <row r="22" spans="4:4" x14ac:dyDescent="0.2">
      <c r="D22" t="s">
        <v>972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6B9AD-747A-4044-B115-4A0FECD37611}">
  <sheetPr codeName="Sheet3"/>
  <dimension ref="C2:J16"/>
  <sheetViews>
    <sheetView workbookViewId="0">
      <selection activeCell="G5" sqref="G5"/>
    </sheetView>
  </sheetViews>
  <sheetFormatPr baseColWidth="10" defaultRowHeight="16" x14ac:dyDescent="0.2"/>
  <cols>
    <col min="3" max="3" width="15.5" customWidth="1"/>
  </cols>
  <sheetData>
    <row r="2" spans="3:10" x14ac:dyDescent="0.2">
      <c r="E2" t="s">
        <v>959</v>
      </c>
      <c r="F2" t="s">
        <v>962</v>
      </c>
      <c r="G2" t="s">
        <v>2</v>
      </c>
    </row>
    <row r="3" spans="3:10" x14ac:dyDescent="0.2">
      <c r="C3" t="s">
        <v>957</v>
      </c>
      <c r="D3" s="25">
        <v>6.2E-2</v>
      </c>
      <c r="E3" s="34">
        <v>176100</v>
      </c>
      <c r="F3" s="34"/>
      <c r="G3" s="33">
        <f>MIN(Calculator!E20,E3)*D3</f>
        <v>4577.6149999999998</v>
      </c>
      <c r="H3" s="37"/>
      <c r="I3" s="36"/>
    </row>
    <row r="4" spans="3:10" x14ac:dyDescent="0.2">
      <c r="C4" t="s">
        <v>958</v>
      </c>
      <c r="D4" s="25">
        <v>1.4500000000000001E-2</v>
      </c>
      <c r="E4" s="34">
        <v>200000</v>
      </c>
      <c r="F4" s="34"/>
      <c r="G4" s="33">
        <f>MIN(Calculator!E20,E4)*D4</f>
        <v>1070.57125</v>
      </c>
      <c r="I4" s="36"/>
      <c r="J4" s="37"/>
    </row>
    <row r="5" spans="3:10" x14ac:dyDescent="0.2">
      <c r="C5" t="s">
        <v>961</v>
      </c>
      <c r="D5" s="25">
        <v>8.9999999999999993E-3</v>
      </c>
      <c r="F5" s="34">
        <v>200000</v>
      </c>
      <c r="G5" s="33">
        <f>MAX(Calculator!E20-F5,0) * D5</f>
        <v>0</v>
      </c>
      <c r="I5" s="37"/>
    </row>
    <row r="6" spans="3:10" x14ac:dyDescent="0.2">
      <c r="C6" t="s">
        <v>2</v>
      </c>
      <c r="G6" s="33">
        <f>SUM(G3:G5)</f>
        <v>5648.1862499999997</v>
      </c>
    </row>
    <row r="7" spans="3:10" x14ac:dyDescent="0.2">
      <c r="G7" s="33"/>
    </row>
    <row r="8" spans="3:10" x14ac:dyDescent="0.2">
      <c r="G8" s="33"/>
    </row>
    <row r="16" spans="3:10" x14ac:dyDescent="0.2">
      <c r="C16" t="s">
        <v>960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041A2-E4BA-A546-B979-D2AF8A81802B}">
  <sheetPr codeName="Sheet4"/>
  <dimension ref="D14:G19"/>
  <sheetViews>
    <sheetView workbookViewId="0">
      <selection activeCell="D20" sqref="D20"/>
    </sheetView>
  </sheetViews>
  <sheetFormatPr baseColWidth="10" defaultRowHeight="16" x14ac:dyDescent="0.2"/>
  <cols>
    <col min="4" max="4" width="28.33203125" customWidth="1"/>
    <col min="5" max="5" width="22.6640625" customWidth="1"/>
  </cols>
  <sheetData>
    <row r="14" spans="4:5" ht="17" thickBot="1" x14ac:dyDescent="0.25"/>
    <row r="15" spans="4:5" ht="19" x14ac:dyDescent="0.25">
      <c r="D15" s="139" t="s">
        <v>949</v>
      </c>
      <c r="E15" s="140"/>
    </row>
    <row r="16" spans="4:5" x14ac:dyDescent="0.2">
      <c r="D16" t="s">
        <v>902</v>
      </c>
      <c r="E16">
        <f>(Calculator!E20-Calculator!H35)+Calculator!F20</f>
        <v>80424.413750000007</v>
      </c>
    </row>
    <row r="17" spans="4:7" x14ac:dyDescent="0.2">
      <c r="D17" t="s">
        <v>982</v>
      </c>
      <c r="E17">
        <f>E16-Calculator!E29</f>
        <v>80424.413750000007</v>
      </c>
    </row>
    <row r="18" spans="4:7" x14ac:dyDescent="0.2">
      <c r="D18" t="s">
        <v>976</v>
      </c>
      <c r="E18">
        <f>E17-FSPS!F14</f>
        <v>78268.504750000007</v>
      </c>
      <c r="G18" t="s">
        <v>981</v>
      </c>
    </row>
    <row r="19" spans="4:7" x14ac:dyDescent="0.2">
      <c r="D19" t="s">
        <v>983</v>
      </c>
      <c r="E19">
        <f>E18-Calculator!E34</f>
        <v>78268.504750000007</v>
      </c>
    </row>
  </sheetData>
  <mergeCells count="1">
    <mergeCell ref="D15:E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7D1B7-84D7-1E4C-B87C-3694E7F62FDD}">
  <sheetPr codeName="Sheet5"/>
  <dimension ref="B3:D23"/>
  <sheetViews>
    <sheetView workbookViewId="0">
      <selection activeCell="C16" sqref="C16"/>
    </sheetView>
  </sheetViews>
  <sheetFormatPr baseColWidth="10" defaultRowHeight="16" x14ac:dyDescent="0.2"/>
  <sheetData>
    <row r="3" spans="2:3" x14ac:dyDescent="0.2">
      <c r="B3" t="s">
        <v>944</v>
      </c>
      <c r="C3" t="s">
        <v>945</v>
      </c>
    </row>
    <row r="10" spans="2:3" x14ac:dyDescent="0.2">
      <c r="C10" t="s">
        <v>1014</v>
      </c>
    </row>
    <row r="12" spans="2:3" x14ac:dyDescent="0.2">
      <c r="C12" t="s">
        <v>1015</v>
      </c>
    </row>
    <row r="16" spans="2:3" x14ac:dyDescent="0.2">
      <c r="C16" t="str" cm="1">
        <f t="array" ref="C16">_xlfn.SWITCH(Calculator!E28,  "Traditional", Contributions!C10,  "Roth", Contributions!C12,  "")</f>
        <v>Traditional TSP contributions may save taxes today, but withdrawals in retirement will be taxable.</v>
      </c>
    </row>
    <row r="20" spans="3:4" x14ac:dyDescent="0.2">
      <c r="D20" t="str" cm="1">
        <f t="array" ref="D20">_xlfn.SWITCH(Calculator!F32,  "Traditional", Contributions!D14,  "Roth", Contributions!D16,  "")</f>
        <v/>
      </c>
    </row>
    <row r="21" spans="3:4" x14ac:dyDescent="0.2">
      <c r="C21" t="str" cm="1">
        <f t="array" ref="C21">_xlfn.SWITCH(Calculator!E33,  "Traditional", Contributions!C15,  "Roth", Contributions!C17,  "")</f>
        <v/>
      </c>
      <c r="D21" t="str" cm="1">
        <f t="array" ref="D21">_xlfn.SWITCH(Calculator!F33,  "Traditional", Contributions!D15,  "Roth", Contributions!D17,  "")</f>
        <v/>
      </c>
    </row>
    <row r="22" spans="3:4" x14ac:dyDescent="0.2">
      <c r="C22" t="str" cm="1">
        <f t="array" ref="C22">_xlfn.SWITCH(Calculator!E34,  "Traditional", Contributions!C16,  "Roth", Contributions!C18,  "")</f>
        <v/>
      </c>
      <c r="D22" t="str" cm="1">
        <f t="array" ref="D22">_xlfn.SWITCH(Calculator!F34,  "Traditional", Contributions!D16,  "Roth", Contributions!D18,  "")</f>
        <v/>
      </c>
    </row>
    <row r="23" spans="3:4" x14ac:dyDescent="0.2">
      <c r="C23" t="str" cm="1">
        <f t="array" ref="C23">_xlfn.SWITCH(Calculator!E35,  "Traditional", Contributions!C17,  "Roth", Contributions!C19,  "")</f>
        <v/>
      </c>
      <c r="D23" t="str" cm="1">
        <f t="array" ref="D23">_xlfn.SWITCH(Calculator!F35,  "Traditional", Contributions!D17,  "Roth", Contributions!D19,  "")</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944F9-9296-004B-AFCF-674D2CFDC1BE}">
  <sheetPr codeName="Sheet6"/>
  <dimension ref="A1:Q31"/>
  <sheetViews>
    <sheetView workbookViewId="0">
      <selection activeCell="H28" sqref="H28"/>
    </sheetView>
  </sheetViews>
  <sheetFormatPr baseColWidth="10" defaultRowHeight="16" x14ac:dyDescent="0.2"/>
  <sheetData>
    <row r="1" spans="1:17" x14ac:dyDescent="0.2">
      <c r="A1" s="8" t="s">
        <v>7</v>
      </c>
      <c r="B1" s="8" t="s">
        <v>8</v>
      </c>
      <c r="C1" s="8" t="s">
        <v>9</v>
      </c>
      <c r="D1" s="8" t="s">
        <v>10</v>
      </c>
      <c r="E1" s="8" t="s">
        <v>11</v>
      </c>
      <c r="F1" s="8" t="s">
        <v>12</v>
      </c>
      <c r="G1" s="8" t="s">
        <v>13</v>
      </c>
      <c r="H1" s="8" t="s">
        <v>14</v>
      </c>
      <c r="I1" s="8" t="s">
        <v>15</v>
      </c>
      <c r="J1" s="8" t="s">
        <v>16</v>
      </c>
      <c r="K1" s="8" t="s">
        <v>17</v>
      </c>
      <c r="L1" s="8" t="s">
        <v>18</v>
      </c>
      <c r="M1" s="8" t="s">
        <v>19</v>
      </c>
      <c r="N1" s="8" t="s">
        <v>20</v>
      </c>
      <c r="O1" s="8" t="s">
        <v>21</v>
      </c>
    </row>
    <row r="2" spans="1:17" x14ac:dyDescent="0.2">
      <c r="A2" s="9">
        <v>1</v>
      </c>
      <c r="B2" s="10">
        <v>154972</v>
      </c>
      <c r="C2" s="10">
        <v>159622</v>
      </c>
      <c r="D2" s="10">
        <v>164410</v>
      </c>
      <c r="E2" s="10">
        <v>169342</v>
      </c>
      <c r="F2" s="10">
        <v>174422</v>
      </c>
      <c r="G2" s="10">
        <v>179655</v>
      </c>
      <c r="H2" s="10">
        <v>185045</v>
      </c>
      <c r="I2" s="10">
        <v>190596</v>
      </c>
      <c r="J2" s="10">
        <v>196313</v>
      </c>
      <c r="K2" s="10">
        <v>197200</v>
      </c>
      <c r="L2" s="10">
        <v>197200</v>
      </c>
      <c r="M2" s="10">
        <v>197200</v>
      </c>
      <c r="N2" s="10">
        <v>197200</v>
      </c>
      <c r="O2" s="10">
        <v>197200</v>
      </c>
      <c r="Q2" s="3"/>
    </row>
    <row r="3" spans="1:17" x14ac:dyDescent="0.2">
      <c r="A3" s="9">
        <v>2</v>
      </c>
      <c r="B3" s="10">
        <v>125574</v>
      </c>
      <c r="C3" s="10">
        <v>129341</v>
      </c>
      <c r="D3" s="10">
        <v>133222</v>
      </c>
      <c r="E3" s="10">
        <v>137218</v>
      </c>
      <c r="F3" s="10">
        <v>141334</v>
      </c>
      <c r="G3" s="10">
        <v>145574</v>
      </c>
      <c r="H3" s="10">
        <v>149942</v>
      </c>
      <c r="I3" s="10">
        <v>154440</v>
      </c>
      <c r="J3" s="10">
        <v>159074</v>
      </c>
      <c r="K3" s="10">
        <v>163846</v>
      </c>
      <c r="L3" s="10">
        <v>168761</v>
      </c>
      <c r="M3" s="10">
        <v>173824</v>
      </c>
      <c r="N3" s="10">
        <v>179039</v>
      </c>
      <c r="O3" s="10">
        <v>184409</v>
      </c>
      <c r="Q3" s="2"/>
    </row>
    <row r="4" spans="1:17" x14ac:dyDescent="0.2">
      <c r="A4" s="9">
        <v>3</v>
      </c>
      <c r="B4" s="10">
        <v>101753</v>
      </c>
      <c r="C4" s="10">
        <v>104805</v>
      </c>
      <c r="D4" s="10">
        <v>107950</v>
      </c>
      <c r="E4" s="10">
        <v>111188</v>
      </c>
      <c r="F4" s="10">
        <v>114523</v>
      </c>
      <c r="G4" s="10">
        <v>117959</v>
      </c>
      <c r="H4" s="10">
        <v>121498</v>
      </c>
      <c r="I4" s="10">
        <v>125142</v>
      </c>
      <c r="J4" s="10">
        <v>128897</v>
      </c>
      <c r="K4" s="10">
        <v>132764</v>
      </c>
      <c r="L4" s="10">
        <v>136747</v>
      </c>
      <c r="M4" s="10">
        <v>140849</v>
      </c>
      <c r="N4" s="10">
        <v>145074</v>
      </c>
      <c r="O4" s="10">
        <v>149427</v>
      </c>
      <c r="Q4" s="3"/>
    </row>
    <row r="5" spans="1:17" x14ac:dyDescent="0.2">
      <c r="A5" s="9">
        <v>4</v>
      </c>
      <c r="B5" s="10">
        <v>82450</v>
      </c>
      <c r="C5" s="10">
        <v>84923</v>
      </c>
      <c r="D5" s="10">
        <v>87471</v>
      </c>
      <c r="E5" s="10">
        <v>90095</v>
      </c>
      <c r="F5" s="10">
        <v>92798</v>
      </c>
      <c r="G5" s="10">
        <v>95582</v>
      </c>
      <c r="H5" s="10">
        <v>98449</v>
      </c>
      <c r="I5" s="10">
        <v>101403</v>
      </c>
      <c r="J5" s="10">
        <v>104445</v>
      </c>
      <c r="K5" s="10">
        <v>107578</v>
      </c>
      <c r="L5" s="10">
        <v>110806</v>
      </c>
      <c r="M5" s="10">
        <v>114130</v>
      </c>
      <c r="N5" s="10">
        <v>117553</v>
      </c>
      <c r="O5" s="10">
        <v>121080</v>
      </c>
      <c r="Q5" s="4"/>
    </row>
    <row r="6" spans="1:17" x14ac:dyDescent="0.2">
      <c r="A6" s="9">
        <v>5</v>
      </c>
      <c r="B6" s="10">
        <v>66810</v>
      </c>
      <c r="C6" s="10">
        <v>68814</v>
      </c>
      <c r="D6" s="10">
        <v>70878</v>
      </c>
      <c r="E6" s="10">
        <v>73004</v>
      </c>
      <c r="F6" s="10">
        <v>75194</v>
      </c>
      <c r="G6" s="10">
        <v>77450</v>
      </c>
      <c r="H6" s="10">
        <v>79774</v>
      </c>
      <c r="I6" s="10">
        <v>82168</v>
      </c>
      <c r="J6" s="10">
        <v>84632</v>
      </c>
      <c r="K6" s="10">
        <v>87172</v>
      </c>
      <c r="L6" s="10">
        <v>89786</v>
      </c>
      <c r="M6" s="10">
        <v>92480</v>
      </c>
      <c r="N6" s="10">
        <v>95255</v>
      </c>
      <c r="O6" s="10">
        <v>98112</v>
      </c>
      <c r="Q6" s="4"/>
    </row>
    <row r="7" spans="1:17" x14ac:dyDescent="0.2">
      <c r="A7" s="9">
        <v>6</v>
      </c>
      <c r="B7" s="10">
        <v>59726</v>
      </c>
      <c r="C7" s="10">
        <v>61517</v>
      </c>
      <c r="D7" s="10">
        <v>63363</v>
      </c>
      <c r="E7" s="10">
        <v>65264</v>
      </c>
      <c r="F7" s="10">
        <v>67222</v>
      </c>
      <c r="G7" s="10">
        <v>69239</v>
      </c>
      <c r="H7" s="10">
        <v>71316</v>
      </c>
      <c r="I7" s="10">
        <v>73456</v>
      </c>
      <c r="J7" s="10">
        <v>75659</v>
      </c>
      <c r="K7" s="10">
        <v>77929</v>
      </c>
      <c r="L7" s="10">
        <v>80266</v>
      </c>
      <c r="M7" s="10">
        <v>82674</v>
      </c>
      <c r="N7" s="10">
        <v>85155</v>
      </c>
      <c r="O7" s="10">
        <v>87709</v>
      </c>
      <c r="Q7" s="4"/>
    </row>
    <row r="8" spans="1:17" x14ac:dyDescent="0.2">
      <c r="A8" s="9">
        <v>7</v>
      </c>
      <c r="B8" s="10">
        <v>53392</v>
      </c>
      <c r="C8" s="10">
        <v>54994</v>
      </c>
      <c r="D8" s="10">
        <v>56644</v>
      </c>
      <c r="E8" s="10">
        <v>58344</v>
      </c>
      <c r="F8" s="10">
        <v>60094</v>
      </c>
      <c r="G8" s="10">
        <v>61896</v>
      </c>
      <c r="H8" s="10">
        <v>63754</v>
      </c>
      <c r="I8" s="10">
        <v>65665</v>
      </c>
      <c r="J8" s="10">
        <v>67636</v>
      </c>
      <c r="K8" s="10">
        <v>69665</v>
      </c>
      <c r="L8" s="10">
        <v>71755</v>
      </c>
      <c r="M8" s="10">
        <v>73908</v>
      </c>
      <c r="N8" s="10">
        <v>76125</v>
      </c>
      <c r="O8" s="10">
        <v>78408</v>
      </c>
      <c r="Q8" s="4"/>
    </row>
    <row r="9" spans="1:17" x14ac:dyDescent="0.2">
      <c r="A9" s="9">
        <v>8</v>
      </c>
      <c r="B9" s="10">
        <v>47731</v>
      </c>
      <c r="C9" s="10">
        <v>49163</v>
      </c>
      <c r="D9" s="10">
        <v>50638</v>
      </c>
      <c r="E9" s="10">
        <v>52156</v>
      </c>
      <c r="F9" s="10">
        <v>53722</v>
      </c>
      <c r="G9" s="10">
        <v>55334</v>
      </c>
      <c r="H9" s="10">
        <v>56994</v>
      </c>
      <c r="I9" s="10">
        <v>58703</v>
      </c>
      <c r="J9" s="10">
        <v>60464</v>
      </c>
      <c r="K9" s="10">
        <v>62279</v>
      </c>
      <c r="L9" s="10">
        <v>64146</v>
      </c>
      <c r="M9" s="10">
        <v>66071</v>
      </c>
      <c r="N9" s="10">
        <v>68053</v>
      </c>
      <c r="O9" s="10">
        <v>70094</v>
      </c>
      <c r="Q9" s="4"/>
    </row>
    <row r="10" spans="1:17" x14ac:dyDescent="0.2">
      <c r="A10" s="9">
        <v>9</v>
      </c>
      <c r="B10" s="10">
        <v>42671</v>
      </c>
      <c r="C10" s="10">
        <v>43951</v>
      </c>
      <c r="D10" s="10">
        <v>45269</v>
      </c>
      <c r="E10" s="10">
        <v>46627</v>
      </c>
      <c r="F10" s="10">
        <v>48027</v>
      </c>
      <c r="G10" s="10">
        <v>49467</v>
      </c>
      <c r="H10" s="10">
        <v>50951</v>
      </c>
      <c r="I10" s="10">
        <v>52479</v>
      </c>
      <c r="J10" s="10">
        <v>54053</v>
      </c>
      <c r="K10" s="10">
        <v>55676</v>
      </c>
      <c r="L10" s="10">
        <v>57346</v>
      </c>
      <c r="M10" s="10">
        <v>59066</v>
      </c>
      <c r="N10" s="10">
        <v>60838</v>
      </c>
      <c r="O10" s="10">
        <v>62664</v>
      </c>
      <c r="Q10" s="4"/>
    </row>
    <row r="11" spans="1:17" x14ac:dyDescent="0.2">
      <c r="Q11" s="4"/>
    </row>
    <row r="12" spans="1:17" x14ac:dyDescent="0.2">
      <c r="Q12" s="4"/>
    </row>
    <row r="13" spans="1:17" x14ac:dyDescent="0.2">
      <c r="Q13" s="4"/>
    </row>
    <row r="14" spans="1:17" x14ac:dyDescent="0.2">
      <c r="B14" s="5"/>
      <c r="C14" s="6"/>
      <c r="D14" s="6"/>
      <c r="E14" s="6"/>
      <c r="F14" s="6"/>
      <c r="G14" s="6"/>
      <c r="H14" s="6"/>
      <c r="I14" s="6"/>
      <c r="J14" s="6"/>
      <c r="K14" s="6"/>
      <c r="L14" s="6"/>
      <c r="M14" s="6"/>
      <c r="N14" s="6"/>
      <c r="O14" s="6"/>
      <c r="P14" s="6"/>
      <c r="Q14" s="4"/>
    </row>
    <row r="16" spans="1:17" x14ac:dyDescent="0.2">
      <c r="E16" s="7" t="s">
        <v>940</v>
      </c>
    </row>
    <row r="17" spans="4:10" x14ac:dyDescent="0.2">
      <c r="E17" s="7" t="s">
        <v>939</v>
      </c>
    </row>
    <row r="19" spans="4:10" x14ac:dyDescent="0.2">
      <c r="D19" t="s">
        <v>917</v>
      </c>
      <c r="E19">
        <f>INDEX($B$2:$Z$100,
       MATCH(Calculator!E16,$A$2:$A$100,0),
       MATCH(Calculator!F16,$B$1:$Z$1,0))</f>
        <v>59066</v>
      </c>
    </row>
    <row r="20" spans="4:10" x14ac:dyDescent="0.2">
      <c r="D20" t="s">
        <v>918</v>
      </c>
    </row>
    <row r="25" spans="4:10" x14ac:dyDescent="0.2">
      <c r="H25" t="s">
        <v>942</v>
      </c>
    </row>
    <row r="26" spans="4:10" x14ac:dyDescent="0.2">
      <c r="H26" t="s">
        <v>941</v>
      </c>
      <c r="I26" t="s">
        <v>6</v>
      </c>
      <c r="J26" t="s">
        <v>5</v>
      </c>
    </row>
    <row r="27" spans="4:10" x14ac:dyDescent="0.2">
      <c r="H27" s="33">
        <f>Calculator!$I$16</f>
        <v>59066</v>
      </c>
      <c r="I27" s="33">
        <f>Calculator!$G$18</f>
        <v>14766.5</v>
      </c>
      <c r="J27" s="33">
        <f>Calculator!$H$18</f>
        <v>16740</v>
      </c>
    </row>
    <row r="31" spans="4:10" x14ac:dyDescent="0.2">
      <c r="G31" t="s">
        <v>22</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EF3AA-78C8-564C-AECF-288CA40D444E}">
  <sheetPr codeName="Sheet7"/>
  <dimension ref="A1:M797"/>
  <sheetViews>
    <sheetView workbookViewId="0"/>
  </sheetViews>
  <sheetFormatPr baseColWidth="10" defaultRowHeight="16" x14ac:dyDescent="0.2"/>
  <cols>
    <col min="1" max="1" width="42.1640625" bestFit="1" customWidth="1"/>
    <col min="2" max="2" width="41" bestFit="1" customWidth="1"/>
    <col min="3" max="3" width="10.83203125" style="44"/>
    <col min="5" max="5" width="12.1640625" bestFit="1" customWidth="1"/>
    <col min="6" max="6" width="11.1640625" bestFit="1" customWidth="1"/>
    <col min="7" max="7" width="10.83203125" style="25"/>
  </cols>
  <sheetData>
    <row r="1" spans="1:13" x14ac:dyDescent="0.2">
      <c r="A1" s="1" t="s">
        <v>987</v>
      </c>
      <c r="B1" t="s">
        <v>839</v>
      </c>
    </row>
    <row r="2" spans="1:13" x14ac:dyDescent="0.2">
      <c r="A2" s="11" t="s">
        <v>23</v>
      </c>
      <c r="B2" s="11" t="s">
        <v>24</v>
      </c>
      <c r="C2" s="45" t="s">
        <v>838</v>
      </c>
    </row>
    <row r="3" spans="1:13" x14ac:dyDescent="0.2">
      <c r="A3" s="12" t="s">
        <v>191</v>
      </c>
      <c r="B3" s="12" t="s">
        <v>192</v>
      </c>
      <c r="C3" s="46">
        <v>25</v>
      </c>
    </row>
    <row r="4" spans="1:13" x14ac:dyDescent="0.2">
      <c r="A4" s="12" t="s">
        <v>768</v>
      </c>
      <c r="B4" s="12" t="s">
        <v>769</v>
      </c>
      <c r="C4" s="46">
        <v>10</v>
      </c>
      <c r="E4" t="s">
        <v>914</v>
      </c>
      <c r="F4" s="35">
        <f>_xlfn.XLOOKUP(Calculator!E18,Hardship!B:B,Hardship!C:C)/100</f>
        <v>0.25</v>
      </c>
    </row>
    <row r="5" spans="1:13" x14ac:dyDescent="0.2">
      <c r="A5" s="12" t="s">
        <v>616</v>
      </c>
      <c r="B5" s="12" t="s">
        <v>617</v>
      </c>
      <c r="C5" s="46">
        <v>30</v>
      </c>
      <c r="E5" t="s">
        <v>915</v>
      </c>
      <c r="F5">
        <f>Calculator!I16</f>
        <v>59066</v>
      </c>
    </row>
    <row r="6" spans="1:13" x14ac:dyDescent="0.2">
      <c r="A6" s="12" t="s">
        <v>346</v>
      </c>
      <c r="B6" s="12" t="s">
        <v>347</v>
      </c>
      <c r="C6" s="46">
        <v>20</v>
      </c>
      <c r="E6" t="s">
        <v>916</v>
      </c>
      <c r="F6" s="33">
        <f>F5*F4</f>
        <v>14766.5</v>
      </c>
      <c r="K6" s="11"/>
      <c r="L6" s="11"/>
      <c r="M6" s="11"/>
    </row>
    <row r="7" spans="1:13" x14ac:dyDescent="0.2">
      <c r="A7" s="12" t="s">
        <v>755</v>
      </c>
      <c r="B7" s="12" t="s">
        <v>756</v>
      </c>
      <c r="C7" s="46">
        <v>15</v>
      </c>
      <c r="K7" s="12"/>
      <c r="L7" s="12"/>
      <c r="M7" s="12"/>
    </row>
    <row r="8" spans="1:13" x14ac:dyDescent="0.2">
      <c r="A8" s="12" t="s">
        <v>230</v>
      </c>
      <c r="B8" s="12" t="s">
        <v>231</v>
      </c>
      <c r="C8" s="46">
        <v>30</v>
      </c>
      <c r="K8" s="12"/>
      <c r="L8" s="12"/>
      <c r="M8" s="12"/>
    </row>
    <row r="9" spans="1:13" x14ac:dyDescent="0.2">
      <c r="A9" s="12" t="s">
        <v>47</v>
      </c>
      <c r="B9" s="12" t="s">
        <v>48</v>
      </c>
      <c r="C9" s="46">
        <v>0</v>
      </c>
      <c r="K9" s="12"/>
      <c r="L9" s="12"/>
      <c r="M9" s="12"/>
    </row>
    <row r="10" spans="1:13" x14ac:dyDescent="0.2">
      <c r="A10" s="12" t="s">
        <v>446</v>
      </c>
      <c r="B10" s="12" t="s">
        <v>447</v>
      </c>
      <c r="C10" s="46">
        <v>0</v>
      </c>
      <c r="K10" s="12"/>
      <c r="L10" s="12"/>
      <c r="M10" s="12"/>
    </row>
    <row r="11" spans="1:13" x14ac:dyDescent="0.2">
      <c r="A11" s="12" t="s">
        <v>446</v>
      </c>
      <c r="B11" s="12" t="s">
        <v>448</v>
      </c>
      <c r="C11" s="46">
        <v>0</v>
      </c>
      <c r="E11" t="s">
        <v>985</v>
      </c>
      <c r="K11" s="12"/>
      <c r="L11" s="12"/>
      <c r="M11" s="12"/>
    </row>
    <row r="12" spans="1:13" x14ac:dyDescent="0.2">
      <c r="A12" s="12" t="s">
        <v>659</v>
      </c>
      <c r="B12" s="12" t="s">
        <v>660</v>
      </c>
      <c r="C12" s="46">
        <v>10</v>
      </c>
      <c r="E12" t="s">
        <v>938</v>
      </c>
      <c r="K12" s="12"/>
      <c r="L12" s="12"/>
      <c r="M12" s="12"/>
    </row>
    <row r="13" spans="1:13" x14ac:dyDescent="0.2">
      <c r="A13" s="12" t="s">
        <v>709</v>
      </c>
      <c r="B13" s="12" t="s">
        <v>710</v>
      </c>
      <c r="C13" s="46">
        <v>0</v>
      </c>
      <c r="K13" s="12"/>
      <c r="L13" s="12"/>
      <c r="M13" s="12"/>
    </row>
    <row r="14" spans="1:13" x14ac:dyDescent="0.2">
      <c r="A14" s="12" t="s">
        <v>771</v>
      </c>
      <c r="B14" s="12" t="s">
        <v>772</v>
      </c>
      <c r="C14" s="46">
        <v>0</v>
      </c>
      <c r="K14" s="12"/>
      <c r="L14" s="12"/>
      <c r="M14" s="12"/>
    </row>
    <row r="15" spans="1:13" x14ac:dyDescent="0.2">
      <c r="A15" s="12" t="s">
        <v>771</v>
      </c>
      <c r="B15" s="12" t="s">
        <v>773</v>
      </c>
      <c r="C15" s="46">
        <v>0</v>
      </c>
      <c r="K15" s="12"/>
      <c r="L15" s="12"/>
      <c r="M15" s="12"/>
    </row>
    <row r="16" spans="1:13" x14ac:dyDescent="0.2">
      <c r="A16" s="12" t="s">
        <v>217</v>
      </c>
      <c r="B16" s="12" t="s">
        <v>218</v>
      </c>
      <c r="C16" s="46">
        <v>20</v>
      </c>
      <c r="K16" s="12"/>
      <c r="L16" s="12"/>
      <c r="M16" s="12"/>
    </row>
    <row r="17" spans="1:13" x14ac:dyDescent="0.2">
      <c r="A17" s="12" t="s">
        <v>709</v>
      </c>
      <c r="B17" s="12" t="s">
        <v>711</v>
      </c>
      <c r="C17" s="46">
        <v>0</v>
      </c>
      <c r="K17" s="12"/>
      <c r="L17" s="12"/>
      <c r="M17" s="12"/>
    </row>
    <row r="18" spans="1:13" x14ac:dyDescent="0.2">
      <c r="A18" s="12" t="s">
        <v>30</v>
      </c>
      <c r="B18" s="12" t="s">
        <v>31</v>
      </c>
      <c r="C18" s="46">
        <v>25</v>
      </c>
      <c r="K18" s="12"/>
      <c r="L18" s="12"/>
      <c r="M18" s="12"/>
    </row>
    <row r="19" spans="1:13" x14ac:dyDescent="0.2">
      <c r="A19" s="12" t="s">
        <v>47</v>
      </c>
      <c r="B19" s="12" t="s">
        <v>49</v>
      </c>
      <c r="C19" s="46">
        <v>20</v>
      </c>
      <c r="K19" s="12"/>
      <c r="L19" s="12"/>
      <c r="M19" s="12"/>
    </row>
    <row r="20" spans="1:13" x14ac:dyDescent="0.2">
      <c r="A20" s="12" t="s">
        <v>482</v>
      </c>
      <c r="B20" s="12" t="s">
        <v>483</v>
      </c>
      <c r="C20" s="46">
        <v>20</v>
      </c>
      <c r="K20" s="12"/>
      <c r="L20" s="12"/>
      <c r="M20" s="12"/>
    </row>
    <row r="21" spans="1:13" x14ac:dyDescent="0.2">
      <c r="A21" s="12" t="s">
        <v>654</v>
      </c>
      <c r="B21" s="12" t="s">
        <v>655</v>
      </c>
      <c r="C21" s="46">
        <v>0</v>
      </c>
      <c r="K21" s="12"/>
      <c r="L21" s="12"/>
      <c r="M21" s="12"/>
    </row>
    <row r="22" spans="1:13" x14ac:dyDescent="0.2">
      <c r="A22" s="12" t="s">
        <v>47</v>
      </c>
      <c r="B22" s="12" t="s">
        <v>50</v>
      </c>
      <c r="C22" s="46">
        <v>0</v>
      </c>
      <c r="K22" s="12"/>
      <c r="L22" s="12"/>
      <c r="M22" s="12"/>
    </row>
    <row r="23" spans="1:13" x14ac:dyDescent="0.2">
      <c r="A23" s="12" t="s">
        <v>145</v>
      </c>
      <c r="B23" s="12" t="s">
        <v>146</v>
      </c>
      <c r="C23" s="46">
        <v>0</v>
      </c>
      <c r="K23" s="12"/>
      <c r="L23" s="12"/>
      <c r="M23" s="12"/>
    </row>
    <row r="24" spans="1:13" x14ac:dyDescent="0.2">
      <c r="A24" s="12" t="s">
        <v>480</v>
      </c>
      <c r="B24" s="12" t="s">
        <v>481</v>
      </c>
      <c r="C24" s="46">
        <v>20</v>
      </c>
      <c r="K24" s="12"/>
      <c r="L24" s="12"/>
      <c r="M24" s="12"/>
    </row>
    <row r="25" spans="1:13" x14ac:dyDescent="0.2">
      <c r="A25" s="12" t="s">
        <v>593</v>
      </c>
      <c r="B25" s="12" t="s">
        <v>594</v>
      </c>
      <c r="C25" s="46">
        <v>0</v>
      </c>
      <c r="K25" s="12"/>
      <c r="L25" s="12"/>
      <c r="M25" s="12"/>
    </row>
    <row r="26" spans="1:13" x14ac:dyDescent="0.2">
      <c r="A26" s="12" t="s">
        <v>74</v>
      </c>
      <c r="B26" s="12" t="s">
        <v>75</v>
      </c>
      <c r="C26" s="46">
        <v>5</v>
      </c>
      <c r="K26" s="12"/>
      <c r="L26" s="12"/>
      <c r="M26" s="12"/>
    </row>
    <row r="27" spans="1:13" x14ac:dyDescent="0.2">
      <c r="A27" s="12" t="s">
        <v>755</v>
      </c>
      <c r="B27" s="12" t="s">
        <v>757</v>
      </c>
      <c r="C27" s="46">
        <v>10</v>
      </c>
      <c r="K27" s="12"/>
      <c r="L27" s="12"/>
      <c r="M27" s="12"/>
    </row>
    <row r="28" spans="1:13" x14ac:dyDescent="0.2">
      <c r="A28" s="12" t="s">
        <v>538</v>
      </c>
      <c r="B28" s="12" t="s">
        <v>539</v>
      </c>
      <c r="C28" s="46">
        <v>25</v>
      </c>
      <c r="K28" s="12"/>
      <c r="L28" s="12"/>
      <c r="M28" s="12"/>
    </row>
    <row r="29" spans="1:13" x14ac:dyDescent="0.2">
      <c r="A29" s="12" t="s">
        <v>34</v>
      </c>
      <c r="B29" s="12" t="s">
        <v>35</v>
      </c>
      <c r="C29" s="46">
        <v>25</v>
      </c>
      <c r="K29" s="12"/>
      <c r="L29" s="12"/>
      <c r="M29" s="12"/>
    </row>
    <row r="30" spans="1:13" x14ac:dyDescent="0.2">
      <c r="A30" s="12" t="s">
        <v>36</v>
      </c>
      <c r="B30" s="12" t="s">
        <v>37</v>
      </c>
      <c r="C30" s="46">
        <v>0</v>
      </c>
      <c r="K30" s="12"/>
      <c r="L30" s="12"/>
      <c r="M30" s="12"/>
    </row>
    <row r="31" spans="1:13" x14ac:dyDescent="0.2">
      <c r="A31" s="12" t="s">
        <v>86</v>
      </c>
      <c r="B31" s="12" t="s">
        <v>87</v>
      </c>
      <c r="C31" s="46">
        <v>0</v>
      </c>
      <c r="K31" s="12"/>
      <c r="L31" s="12"/>
      <c r="M31" s="12"/>
    </row>
    <row r="32" spans="1:13" x14ac:dyDescent="0.2">
      <c r="A32" s="12" t="s">
        <v>39</v>
      </c>
      <c r="B32" s="12" t="s">
        <v>40</v>
      </c>
      <c r="C32" s="46">
        <v>25</v>
      </c>
      <c r="K32" s="12"/>
      <c r="L32" s="12"/>
      <c r="M32" s="12"/>
    </row>
    <row r="33" spans="1:13" x14ac:dyDescent="0.2">
      <c r="A33" s="12" t="s">
        <v>145</v>
      </c>
      <c r="B33" s="12" t="s">
        <v>147</v>
      </c>
      <c r="C33" s="46">
        <v>0</v>
      </c>
      <c r="K33" s="12"/>
      <c r="L33" s="12"/>
      <c r="M33" s="12"/>
    </row>
    <row r="34" spans="1:13" x14ac:dyDescent="0.2">
      <c r="A34" s="12" t="s">
        <v>348</v>
      </c>
      <c r="B34" s="12" t="s">
        <v>349</v>
      </c>
      <c r="C34" s="46">
        <v>0</v>
      </c>
      <c r="K34" s="12"/>
      <c r="L34" s="12"/>
      <c r="M34" s="12"/>
    </row>
    <row r="35" spans="1:13" x14ac:dyDescent="0.2">
      <c r="A35" s="12" t="s">
        <v>761</v>
      </c>
      <c r="B35" s="12" t="s">
        <v>762</v>
      </c>
      <c r="C35" s="46">
        <v>25</v>
      </c>
      <c r="K35" s="12"/>
      <c r="L35" s="12"/>
      <c r="M35" s="12"/>
    </row>
    <row r="36" spans="1:13" x14ac:dyDescent="0.2">
      <c r="A36" s="12" t="s">
        <v>224</v>
      </c>
      <c r="B36" s="12" t="s">
        <v>225</v>
      </c>
      <c r="C36" s="46">
        <v>35</v>
      </c>
      <c r="K36" s="12"/>
      <c r="L36" s="12"/>
      <c r="M36" s="12"/>
    </row>
    <row r="37" spans="1:13" x14ac:dyDescent="0.2">
      <c r="A37" s="12" t="s">
        <v>482</v>
      </c>
      <c r="B37" s="12" t="s">
        <v>484</v>
      </c>
      <c r="C37" s="46">
        <v>15</v>
      </c>
      <c r="K37" s="12"/>
      <c r="L37" s="12"/>
      <c r="M37" s="12"/>
    </row>
    <row r="38" spans="1:13" x14ac:dyDescent="0.2">
      <c r="A38" s="12" t="s">
        <v>641</v>
      </c>
      <c r="B38" s="12" t="s">
        <v>642</v>
      </c>
      <c r="C38" s="46">
        <v>10</v>
      </c>
      <c r="K38" s="12"/>
      <c r="L38" s="12"/>
      <c r="M38" s="12"/>
    </row>
    <row r="39" spans="1:13" x14ac:dyDescent="0.2">
      <c r="A39" s="12" t="s">
        <v>348</v>
      </c>
      <c r="B39" s="12" t="s">
        <v>350</v>
      </c>
      <c r="C39" s="46">
        <v>0</v>
      </c>
      <c r="K39" s="12"/>
      <c r="L39" s="12"/>
      <c r="M39" s="12"/>
    </row>
    <row r="40" spans="1:13" x14ac:dyDescent="0.2">
      <c r="A40" s="12" t="s">
        <v>446</v>
      </c>
      <c r="B40" s="12" t="s">
        <v>449</v>
      </c>
      <c r="C40" s="46">
        <v>0</v>
      </c>
      <c r="K40" s="12"/>
      <c r="L40" s="12"/>
      <c r="M40" s="12"/>
    </row>
    <row r="41" spans="1:13" x14ac:dyDescent="0.2">
      <c r="A41" s="12" t="s">
        <v>607</v>
      </c>
      <c r="B41" s="12" t="s">
        <v>608</v>
      </c>
      <c r="C41" s="46">
        <v>0</v>
      </c>
      <c r="K41" s="12"/>
      <c r="L41" s="12"/>
      <c r="M41" s="12"/>
    </row>
    <row r="42" spans="1:13" x14ac:dyDescent="0.2">
      <c r="A42" s="12" t="s">
        <v>264</v>
      </c>
      <c r="B42" s="12" t="s">
        <v>265</v>
      </c>
      <c r="C42" s="46">
        <v>0</v>
      </c>
      <c r="K42" s="12"/>
      <c r="L42" s="12"/>
      <c r="M42" s="12"/>
    </row>
    <row r="43" spans="1:13" x14ac:dyDescent="0.2">
      <c r="A43" s="12" t="s">
        <v>419</v>
      </c>
      <c r="B43" s="12" t="s">
        <v>420</v>
      </c>
      <c r="C43" s="46">
        <v>0</v>
      </c>
      <c r="K43" s="12"/>
      <c r="L43" s="12"/>
      <c r="M43" s="12"/>
    </row>
    <row r="44" spans="1:13" x14ac:dyDescent="0.2">
      <c r="A44" s="12" t="s">
        <v>419</v>
      </c>
      <c r="B44" s="12" t="s">
        <v>421</v>
      </c>
      <c r="C44" s="46">
        <v>0</v>
      </c>
      <c r="K44" s="12"/>
      <c r="L44" s="12"/>
      <c r="M44" s="12"/>
    </row>
    <row r="45" spans="1:13" x14ac:dyDescent="0.2">
      <c r="A45" s="12" t="s">
        <v>264</v>
      </c>
      <c r="B45" s="12" t="s">
        <v>266</v>
      </c>
      <c r="C45" s="46">
        <v>0</v>
      </c>
      <c r="K45" s="12"/>
      <c r="L45" s="12"/>
      <c r="M45" s="12"/>
    </row>
    <row r="46" spans="1:13" x14ac:dyDescent="0.2">
      <c r="A46" s="12" t="s">
        <v>264</v>
      </c>
      <c r="B46" s="12" t="s">
        <v>267</v>
      </c>
      <c r="C46" s="46">
        <v>0</v>
      </c>
      <c r="K46" s="12"/>
      <c r="L46" s="12"/>
      <c r="M46" s="12"/>
    </row>
    <row r="47" spans="1:13" x14ac:dyDescent="0.2">
      <c r="A47" s="12" t="s">
        <v>264</v>
      </c>
      <c r="B47" s="12" t="s">
        <v>268</v>
      </c>
      <c r="C47" s="46">
        <v>0</v>
      </c>
      <c r="K47" s="12"/>
      <c r="L47" s="12"/>
      <c r="M47" s="12"/>
    </row>
    <row r="48" spans="1:13" x14ac:dyDescent="0.2">
      <c r="A48" s="12" t="s">
        <v>264</v>
      </c>
      <c r="B48" s="12" t="s">
        <v>269</v>
      </c>
      <c r="C48" s="46">
        <v>0</v>
      </c>
      <c r="K48" s="12"/>
      <c r="L48" s="12"/>
      <c r="M48" s="12"/>
    </row>
    <row r="49" spans="1:13" x14ac:dyDescent="0.2">
      <c r="A49" s="12" t="s">
        <v>402</v>
      </c>
      <c r="B49" s="12" t="s">
        <v>403</v>
      </c>
      <c r="C49" s="46">
        <v>30</v>
      </c>
      <c r="K49" s="12"/>
      <c r="L49" s="12"/>
      <c r="M49" s="12"/>
    </row>
    <row r="50" spans="1:13" x14ac:dyDescent="0.2">
      <c r="A50" s="12" t="s">
        <v>402</v>
      </c>
      <c r="B50" s="12" t="s">
        <v>404</v>
      </c>
      <c r="C50" s="46">
        <v>35</v>
      </c>
      <c r="K50" s="12"/>
      <c r="L50" s="12"/>
      <c r="M50" s="12"/>
    </row>
    <row r="51" spans="1:13" x14ac:dyDescent="0.2">
      <c r="A51" s="12" t="s">
        <v>78</v>
      </c>
      <c r="B51" s="12" t="s">
        <v>79</v>
      </c>
      <c r="C51" s="46">
        <v>15</v>
      </c>
      <c r="K51" s="12"/>
      <c r="L51" s="12"/>
      <c r="M51" s="12"/>
    </row>
    <row r="52" spans="1:13" x14ac:dyDescent="0.2">
      <c r="A52" s="12" t="s">
        <v>72</v>
      </c>
      <c r="B52" s="12" t="s">
        <v>73</v>
      </c>
      <c r="C52" s="46">
        <v>20</v>
      </c>
      <c r="K52" s="12"/>
      <c r="L52" s="12"/>
      <c r="M52" s="12"/>
    </row>
    <row r="53" spans="1:13" x14ac:dyDescent="0.2">
      <c r="A53" s="12" t="s">
        <v>546</v>
      </c>
      <c r="B53" s="12" t="s">
        <v>547</v>
      </c>
      <c r="C53" s="46">
        <v>30</v>
      </c>
      <c r="K53" s="12"/>
      <c r="L53" s="12"/>
      <c r="M53" s="12"/>
    </row>
    <row r="54" spans="1:13" x14ac:dyDescent="0.2">
      <c r="A54" s="12" t="s">
        <v>128</v>
      </c>
      <c r="B54" s="12" t="s">
        <v>129</v>
      </c>
      <c r="C54" s="46">
        <v>15</v>
      </c>
      <c r="K54" s="12"/>
      <c r="L54" s="12"/>
      <c r="M54" s="12"/>
    </row>
    <row r="55" spans="1:13" x14ac:dyDescent="0.2">
      <c r="A55" s="12" t="s">
        <v>397</v>
      </c>
      <c r="B55" s="12" t="s">
        <v>398</v>
      </c>
      <c r="C55" s="46">
        <v>30</v>
      </c>
      <c r="K55" s="12"/>
      <c r="L55" s="12"/>
      <c r="M55" s="12"/>
    </row>
    <row r="56" spans="1:13" x14ac:dyDescent="0.2">
      <c r="A56" s="12" t="s">
        <v>740</v>
      </c>
      <c r="B56" s="12" t="s">
        <v>741</v>
      </c>
      <c r="C56" s="46">
        <v>10</v>
      </c>
      <c r="K56" s="12"/>
      <c r="L56" s="12"/>
      <c r="M56" s="12"/>
    </row>
    <row r="57" spans="1:13" x14ac:dyDescent="0.2">
      <c r="A57" s="12" t="s">
        <v>166</v>
      </c>
      <c r="B57" s="12" t="s">
        <v>167</v>
      </c>
      <c r="C57" s="46">
        <v>35</v>
      </c>
      <c r="K57" s="12"/>
      <c r="L57" s="12"/>
      <c r="M57" s="12"/>
    </row>
    <row r="58" spans="1:13" x14ac:dyDescent="0.2">
      <c r="A58" s="12" t="s">
        <v>112</v>
      </c>
      <c r="B58" s="12" t="s">
        <v>113</v>
      </c>
      <c r="C58" s="46">
        <v>25</v>
      </c>
      <c r="K58" s="12"/>
      <c r="L58" s="12"/>
      <c r="M58" s="12"/>
    </row>
    <row r="59" spans="1:13" x14ac:dyDescent="0.2">
      <c r="A59" s="12" t="s">
        <v>260</v>
      </c>
      <c r="B59" s="12" t="s">
        <v>261</v>
      </c>
      <c r="C59" s="46">
        <v>25</v>
      </c>
      <c r="K59" s="12"/>
      <c r="L59" s="12"/>
      <c r="M59" s="12"/>
    </row>
    <row r="60" spans="1:13" x14ac:dyDescent="0.2">
      <c r="A60" s="12" t="s">
        <v>82</v>
      </c>
      <c r="B60" s="12" t="s">
        <v>83</v>
      </c>
      <c r="C60" s="46">
        <v>5</v>
      </c>
      <c r="K60" s="12"/>
      <c r="L60" s="12"/>
      <c r="M60" s="12"/>
    </row>
    <row r="61" spans="1:13" x14ac:dyDescent="0.2">
      <c r="A61" s="12" t="s">
        <v>709</v>
      </c>
      <c r="B61" s="12" t="s">
        <v>712</v>
      </c>
      <c r="C61" s="46">
        <v>0</v>
      </c>
      <c r="K61" s="12"/>
      <c r="L61" s="12"/>
      <c r="M61" s="12"/>
    </row>
    <row r="62" spans="1:13" x14ac:dyDescent="0.2">
      <c r="A62" s="12" t="s">
        <v>183</v>
      </c>
      <c r="B62" s="12" t="s">
        <v>184</v>
      </c>
      <c r="C62" s="46">
        <v>15</v>
      </c>
      <c r="K62" s="12"/>
      <c r="L62" s="12"/>
      <c r="M62" s="12"/>
    </row>
    <row r="63" spans="1:13" x14ac:dyDescent="0.2">
      <c r="A63" s="12" t="s">
        <v>402</v>
      </c>
      <c r="B63" s="12" t="s">
        <v>405</v>
      </c>
      <c r="C63" s="46">
        <v>35</v>
      </c>
      <c r="K63" s="12"/>
      <c r="L63" s="12"/>
      <c r="M63" s="12"/>
    </row>
    <row r="64" spans="1:13" x14ac:dyDescent="0.2">
      <c r="A64" s="12" t="s">
        <v>771</v>
      </c>
      <c r="B64" s="12" t="s">
        <v>774</v>
      </c>
      <c r="C64" s="46">
        <v>0</v>
      </c>
      <c r="K64" s="12"/>
      <c r="L64" s="12"/>
      <c r="M64" s="12"/>
    </row>
    <row r="65" spans="1:13" x14ac:dyDescent="0.2">
      <c r="A65" s="12" t="s">
        <v>264</v>
      </c>
      <c r="B65" s="12" t="s">
        <v>270</v>
      </c>
      <c r="C65" s="46">
        <v>0</v>
      </c>
      <c r="K65" s="12"/>
      <c r="L65" s="12"/>
      <c r="M65" s="12"/>
    </row>
    <row r="66" spans="1:13" x14ac:dyDescent="0.2">
      <c r="A66" s="12" t="s">
        <v>412</v>
      </c>
      <c r="B66" s="12" t="s">
        <v>413</v>
      </c>
      <c r="C66" s="46">
        <v>10</v>
      </c>
      <c r="K66" s="12"/>
      <c r="L66" s="12"/>
      <c r="M66" s="12"/>
    </row>
    <row r="67" spans="1:13" x14ac:dyDescent="0.2">
      <c r="A67" s="12" t="s">
        <v>174</v>
      </c>
      <c r="B67" s="12" t="s">
        <v>175</v>
      </c>
      <c r="C67" s="46">
        <v>20</v>
      </c>
      <c r="K67" s="12"/>
      <c r="L67" s="12"/>
      <c r="M67" s="12"/>
    </row>
    <row r="68" spans="1:13" x14ac:dyDescent="0.2">
      <c r="A68" s="12" t="s">
        <v>526</v>
      </c>
      <c r="B68" s="12" t="s">
        <v>527</v>
      </c>
      <c r="C68" s="46">
        <v>25</v>
      </c>
      <c r="K68" s="12"/>
      <c r="L68" s="12"/>
      <c r="M68" s="12"/>
    </row>
    <row r="69" spans="1:13" x14ac:dyDescent="0.2">
      <c r="A69" s="12" t="s">
        <v>771</v>
      </c>
      <c r="B69" s="12" t="s">
        <v>775</v>
      </c>
      <c r="C69" s="46">
        <v>0</v>
      </c>
      <c r="K69" s="12"/>
      <c r="L69" s="12"/>
      <c r="M69" s="12"/>
    </row>
    <row r="70" spans="1:13" x14ac:dyDescent="0.2">
      <c r="A70" s="12" t="s">
        <v>685</v>
      </c>
      <c r="B70" s="12" t="s">
        <v>686</v>
      </c>
      <c r="C70" s="46">
        <v>15</v>
      </c>
      <c r="K70" s="12"/>
      <c r="L70" s="12"/>
      <c r="M70" s="12"/>
    </row>
    <row r="71" spans="1:13" x14ac:dyDescent="0.2">
      <c r="A71" s="12" t="s">
        <v>236</v>
      </c>
      <c r="B71" s="12" t="s">
        <v>237</v>
      </c>
      <c r="C71" s="46">
        <v>0</v>
      </c>
      <c r="K71" s="12"/>
      <c r="L71" s="12"/>
      <c r="M71" s="12"/>
    </row>
    <row r="72" spans="1:13" x14ac:dyDescent="0.2">
      <c r="A72" s="12" t="s">
        <v>101</v>
      </c>
      <c r="B72" s="12" t="s">
        <v>102</v>
      </c>
      <c r="C72" s="46">
        <v>25</v>
      </c>
      <c r="K72" s="12"/>
      <c r="L72" s="12"/>
      <c r="M72" s="12"/>
    </row>
    <row r="73" spans="1:13" x14ac:dyDescent="0.2">
      <c r="A73" s="12" t="s">
        <v>118</v>
      </c>
      <c r="B73" s="12" t="s">
        <v>119</v>
      </c>
      <c r="C73" s="46">
        <v>10</v>
      </c>
      <c r="K73" s="12"/>
      <c r="L73" s="12"/>
      <c r="M73" s="12"/>
    </row>
    <row r="74" spans="1:13" x14ac:dyDescent="0.2">
      <c r="A74" s="12" t="s">
        <v>47</v>
      </c>
      <c r="B74" s="12" t="s">
        <v>51</v>
      </c>
      <c r="C74" s="46">
        <v>0</v>
      </c>
      <c r="K74" s="12"/>
      <c r="L74" s="12"/>
      <c r="M74" s="12"/>
    </row>
    <row r="75" spans="1:13" x14ac:dyDescent="0.2">
      <c r="A75" s="12" t="s">
        <v>264</v>
      </c>
      <c r="B75" s="12" t="s">
        <v>271</v>
      </c>
      <c r="C75" s="46">
        <v>0</v>
      </c>
      <c r="K75" s="12"/>
      <c r="L75" s="12"/>
      <c r="M75" s="12"/>
    </row>
    <row r="76" spans="1:13" x14ac:dyDescent="0.2">
      <c r="A76" s="12" t="s">
        <v>264</v>
      </c>
      <c r="B76" s="12" t="s">
        <v>272</v>
      </c>
      <c r="C76" s="46">
        <v>0</v>
      </c>
      <c r="K76" s="12"/>
      <c r="L76" s="12"/>
      <c r="M76" s="12"/>
    </row>
    <row r="77" spans="1:13" x14ac:dyDescent="0.2">
      <c r="A77" s="12" t="s">
        <v>105</v>
      </c>
      <c r="B77" s="12" t="s">
        <v>106</v>
      </c>
      <c r="C77" s="46">
        <v>10</v>
      </c>
      <c r="K77" s="12"/>
      <c r="L77" s="12"/>
      <c r="M77" s="12"/>
    </row>
    <row r="78" spans="1:13" x14ac:dyDescent="0.2">
      <c r="A78" s="12" t="s">
        <v>728</v>
      </c>
      <c r="B78" s="12" t="s">
        <v>729</v>
      </c>
      <c r="C78" s="46">
        <v>0</v>
      </c>
      <c r="K78" s="12"/>
      <c r="L78" s="12"/>
      <c r="M78" s="12"/>
    </row>
    <row r="79" spans="1:13" x14ac:dyDescent="0.2">
      <c r="A79" s="12" t="s">
        <v>86</v>
      </c>
      <c r="B79" s="12" t="s">
        <v>88</v>
      </c>
      <c r="C79" s="46">
        <v>0</v>
      </c>
      <c r="K79" s="12"/>
      <c r="L79" s="12"/>
      <c r="M79" s="12"/>
    </row>
    <row r="80" spans="1:13" x14ac:dyDescent="0.2">
      <c r="A80" s="12" t="s">
        <v>264</v>
      </c>
      <c r="B80" s="12" t="s">
        <v>273</v>
      </c>
      <c r="C80" s="46">
        <v>0</v>
      </c>
      <c r="K80" s="12"/>
      <c r="L80" s="12"/>
      <c r="M80" s="12"/>
    </row>
    <row r="81" spans="1:13" x14ac:dyDescent="0.2">
      <c r="A81" s="12" t="s">
        <v>771</v>
      </c>
      <c r="B81" s="12" t="s">
        <v>776</v>
      </c>
      <c r="C81" s="46">
        <v>0</v>
      </c>
      <c r="K81" s="12"/>
      <c r="L81" s="12"/>
      <c r="M81" s="12"/>
    </row>
    <row r="82" spans="1:13" x14ac:dyDescent="0.2">
      <c r="A82" s="12" t="s">
        <v>520</v>
      </c>
      <c r="B82" s="12" t="s">
        <v>521</v>
      </c>
      <c r="C82" s="46">
        <v>25</v>
      </c>
      <c r="K82" s="12"/>
      <c r="L82" s="12"/>
      <c r="M82" s="12"/>
    </row>
    <row r="83" spans="1:13" x14ac:dyDescent="0.2">
      <c r="A83" s="12" t="s">
        <v>372</v>
      </c>
      <c r="B83" s="12" t="s">
        <v>373</v>
      </c>
      <c r="C83" s="46">
        <v>0</v>
      </c>
      <c r="K83" s="12"/>
      <c r="L83" s="12"/>
      <c r="M83" s="12"/>
    </row>
    <row r="84" spans="1:13" x14ac:dyDescent="0.2">
      <c r="A84" s="12" t="s">
        <v>607</v>
      </c>
      <c r="B84" s="12" t="s">
        <v>609</v>
      </c>
      <c r="C84" s="46">
        <v>0</v>
      </c>
      <c r="K84" s="12"/>
      <c r="L84" s="12"/>
      <c r="M84" s="12"/>
    </row>
    <row r="85" spans="1:13" x14ac:dyDescent="0.2">
      <c r="A85" s="12" t="s">
        <v>264</v>
      </c>
      <c r="B85" s="12" t="s">
        <v>274</v>
      </c>
      <c r="C85" s="46">
        <v>0</v>
      </c>
      <c r="K85" s="12"/>
      <c r="L85" s="12"/>
      <c r="M85" s="12"/>
    </row>
    <row r="86" spans="1:13" x14ac:dyDescent="0.2">
      <c r="A86" s="12" t="s">
        <v>183</v>
      </c>
      <c r="B86" s="12" t="s">
        <v>185</v>
      </c>
      <c r="C86" s="46">
        <v>15</v>
      </c>
      <c r="K86" s="12"/>
      <c r="L86" s="12"/>
      <c r="M86" s="12"/>
    </row>
    <row r="87" spans="1:13" x14ac:dyDescent="0.2">
      <c r="A87" s="12" t="s">
        <v>111</v>
      </c>
      <c r="B87" s="12" t="s">
        <v>111</v>
      </c>
      <c r="C87" s="46">
        <v>0</v>
      </c>
      <c r="K87" s="12"/>
      <c r="L87" s="12"/>
      <c r="M87" s="12"/>
    </row>
    <row r="88" spans="1:13" x14ac:dyDescent="0.2">
      <c r="A88" s="12" t="s">
        <v>264</v>
      </c>
      <c r="B88" s="12" t="s">
        <v>275</v>
      </c>
      <c r="C88" s="46">
        <v>0</v>
      </c>
      <c r="K88" s="12"/>
      <c r="L88" s="12"/>
      <c r="M88" s="12"/>
    </row>
    <row r="89" spans="1:13" x14ac:dyDescent="0.2">
      <c r="A89" s="12" t="s">
        <v>236</v>
      </c>
      <c r="B89" s="12" t="s">
        <v>238</v>
      </c>
      <c r="C89" s="46">
        <v>0</v>
      </c>
      <c r="K89" s="12"/>
      <c r="L89" s="12"/>
      <c r="M89" s="12"/>
    </row>
    <row r="90" spans="1:13" x14ac:dyDescent="0.2">
      <c r="A90" s="12" t="s">
        <v>771</v>
      </c>
      <c r="B90" s="12" t="s">
        <v>777</v>
      </c>
      <c r="C90" s="46">
        <v>0</v>
      </c>
      <c r="K90" s="12"/>
      <c r="L90" s="12"/>
      <c r="M90" s="12"/>
    </row>
    <row r="91" spans="1:13" x14ac:dyDescent="0.2">
      <c r="A91" s="12" t="s">
        <v>118</v>
      </c>
      <c r="B91" s="12" t="s">
        <v>120</v>
      </c>
      <c r="C91" s="46">
        <v>10</v>
      </c>
      <c r="K91" s="12"/>
      <c r="L91" s="12"/>
      <c r="M91" s="12"/>
    </row>
    <row r="92" spans="1:13" x14ac:dyDescent="0.2">
      <c r="A92" s="12" t="s">
        <v>694</v>
      </c>
      <c r="B92" s="12" t="s">
        <v>695</v>
      </c>
      <c r="C92" s="46">
        <v>0</v>
      </c>
      <c r="K92" s="12"/>
      <c r="L92" s="12"/>
      <c r="M92" s="12"/>
    </row>
    <row r="93" spans="1:13" x14ac:dyDescent="0.2">
      <c r="A93" s="12" t="s">
        <v>663</v>
      </c>
      <c r="B93" s="12" t="s">
        <v>664</v>
      </c>
      <c r="C93" s="46">
        <v>30</v>
      </c>
      <c r="K93" s="12"/>
      <c r="L93" s="12"/>
      <c r="M93" s="12"/>
    </row>
    <row r="94" spans="1:13" x14ac:dyDescent="0.2">
      <c r="A94" s="12" t="s">
        <v>264</v>
      </c>
      <c r="B94" s="12" t="s">
        <v>276</v>
      </c>
      <c r="C94" s="46">
        <v>0</v>
      </c>
      <c r="K94" s="12"/>
      <c r="L94" s="12"/>
      <c r="M94" s="12"/>
    </row>
    <row r="95" spans="1:13" x14ac:dyDescent="0.2">
      <c r="A95" s="12" t="s">
        <v>264</v>
      </c>
      <c r="B95" s="12" t="s">
        <v>277</v>
      </c>
      <c r="C95" s="46">
        <v>0</v>
      </c>
      <c r="K95" s="12"/>
      <c r="L95" s="12"/>
      <c r="M95" s="12"/>
    </row>
    <row r="96" spans="1:13" x14ac:dyDescent="0.2">
      <c r="A96" s="12" t="s">
        <v>419</v>
      </c>
      <c r="B96" s="12" t="s">
        <v>422</v>
      </c>
      <c r="C96" s="46">
        <v>0</v>
      </c>
      <c r="K96" s="12"/>
      <c r="L96" s="12"/>
      <c r="M96" s="12"/>
    </row>
    <row r="97" spans="1:13" x14ac:dyDescent="0.2">
      <c r="A97" s="12" t="s">
        <v>47</v>
      </c>
      <c r="B97" s="12" t="s">
        <v>52</v>
      </c>
      <c r="C97" s="46">
        <v>0</v>
      </c>
      <c r="K97" s="12"/>
      <c r="L97" s="12"/>
      <c r="M97" s="12"/>
    </row>
    <row r="98" spans="1:13" x14ac:dyDescent="0.2">
      <c r="A98" s="12" t="s">
        <v>771</v>
      </c>
      <c r="B98" s="12" t="s">
        <v>778</v>
      </c>
      <c r="C98" s="46">
        <v>0</v>
      </c>
      <c r="K98" s="12"/>
      <c r="L98" s="12"/>
      <c r="M98" s="12"/>
    </row>
    <row r="99" spans="1:13" x14ac:dyDescent="0.2">
      <c r="A99" s="12" t="s">
        <v>771</v>
      </c>
      <c r="B99" s="12" t="s">
        <v>779</v>
      </c>
      <c r="C99" s="46">
        <v>0</v>
      </c>
      <c r="K99" s="12"/>
      <c r="L99" s="12"/>
      <c r="M99" s="12"/>
    </row>
    <row r="100" spans="1:13" x14ac:dyDescent="0.2">
      <c r="A100" s="12" t="s">
        <v>771</v>
      </c>
      <c r="B100" s="12" t="s">
        <v>780</v>
      </c>
      <c r="C100" s="46">
        <v>0</v>
      </c>
      <c r="K100" s="12"/>
      <c r="L100" s="12"/>
      <c r="M100" s="12"/>
    </row>
    <row r="101" spans="1:13" x14ac:dyDescent="0.2">
      <c r="A101" s="12" t="s">
        <v>593</v>
      </c>
      <c r="B101" s="12" t="s">
        <v>595</v>
      </c>
      <c r="C101" s="46">
        <v>0</v>
      </c>
      <c r="K101" s="12"/>
      <c r="L101" s="12"/>
      <c r="M101" s="12"/>
    </row>
    <row r="102" spans="1:13" x14ac:dyDescent="0.2">
      <c r="A102" s="12" t="s">
        <v>86</v>
      </c>
      <c r="B102" s="12" t="s">
        <v>89</v>
      </c>
      <c r="C102" s="46">
        <v>0</v>
      </c>
      <c r="K102" s="12"/>
      <c r="L102" s="12"/>
      <c r="M102" s="12"/>
    </row>
    <row r="103" spans="1:13" x14ac:dyDescent="0.2">
      <c r="A103" s="12" t="s">
        <v>665</v>
      </c>
      <c r="B103" s="12" t="s">
        <v>666</v>
      </c>
      <c r="C103" s="46">
        <v>5</v>
      </c>
      <c r="K103" s="12"/>
      <c r="L103" s="12"/>
      <c r="M103" s="12"/>
    </row>
    <row r="104" spans="1:13" x14ac:dyDescent="0.2">
      <c r="A104" s="12" t="s">
        <v>386</v>
      </c>
      <c r="B104" s="12" t="s">
        <v>387</v>
      </c>
      <c r="C104" s="46">
        <v>0</v>
      </c>
      <c r="K104" s="12"/>
      <c r="L104" s="12"/>
      <c r="M104" s="12"/>
    </row>
    <row r="105" spans="1:13" x14ac:dyDescent="0.2">
      <c r="A105" s="12" t="s">
        <v>41</v>
      </c>
      <c r="B105" s="12" t="s">
        <v>42</v>
      </c>
      <c r="C105" s="46">
        <v>10</v>
      </c>
      <c r="K105" s="12"/>
      <c r="L105" s="12"/>
      <c r="M105" s="12"/>
    </row>
    <row r="106" spans="1:13" x14ac:dyDescent="0.2">
      <c r="A106" s="12" t="s">
        <v>136</v>
      </c>
      <c r="B106" s="12" t="s">
        <v>137</v>
      </c>
      <c r="C106" s="46">
        <v>30</v>
      </c>
      <c r="K106" s="12"/>
      <c r="L106" s="12"/>
      <c r="M106" s="12"/>
    </row>
    <row r="107" spans="1:13" x14ac:dyDescent="0.2">
      <c r="A107" s="12" t="s">
        <v>495</v>
      </c>
      <c r="B107" s="12" t="s">
        <v>496</v>
      </c>
      <c r="C107" s="46">
        <v>0</v>
      </c>
      <c r="K107" s="12"/>
      <c r="L107" s="12"/>
      <c r="M107" s="12"/>
    </row>
    <row r="108" spans="1:13" x14ac:dyDescent="0.2">
      <c r="A108" s="12" t="s">
        <v>264</v>
      </c>
      <c r="B108" s="12" t="s">
        <v>278</v>
      </c>
      <c r="C108" s="46">
        <v>0</v>
      </c>
      <c r="K108" s="12"/>
      <c r="L108" s="12"/>
      <c r="M108" s="12"/>
    </row>
    <row r="109" spans="1:13" x14ac:dyDescent="0.2">
      <c r="A109" s="12" t="s">
        <v>649</v>
      </c>
      <c r="B109" s="12" t="s">
        <v>650</v>
      </c>
      <c r="C109" s="46">
        <v>0</v>
      </c>
      <c r="K109" s="12"/>
      <c r="L109" s="12"/>
      <c r="M109" s="12"/>
    </row>
    <row r="110" spans="1:13" x14ac:dyDescent="0.2">
      <c r="A110" s="12" t="s">
        <v>217</v>
      </c>
      <c r="B110" s="12" t="s">
        <v>219</v>
      </c>
      <c r="C110" s="46">
        <v>25</v>
      </c>
      <c r="K110" s="12"/>
      <c r="L110" s="12"/>
      <c r="M110" s="12"/>
    </row>
    <row r="111" spans="1:13" x14ac:dyDescent="0.2">
      <c r="A111" s="12" t="s">
        <v>145</v>
      </c>
      <c r="B111" s="12" t="s">
        <v>148</v>
      </c>
      <c r="C111" s="46">
        <v>0</v>
      </c>
      <c r="K111" s="12"/>
      <c r="L111" s="12"/>
      <c r="M111" s="12"/>
    </row>
    <row r="112" spans="1:13" x14ac:dyDescent="0.2">
      <c r="A112" s="12" t="s">
        <v>771</v>
      </c>
      <c r="B112" s="12" t="s">
        <v>781</v>
      </c>
      <c r="C112" s="46">
        <v>0</v>
      </c>
      <c r="K112" s="12"/>
      <c r="L112" s="12"/>
      <c r="M112" s="12"/>
    </row>
    <row r="113" spans="1:13" x14ac:dyDescent="0.2">
      <c r="A113" s="12" t="s">
        <v>659</v>
      </c>
      <c r="B113" s="12" t="s">
        <v>661</v>
      </c>
      <c r="C113" s="46">
        <v>10</v>
      </c>
      <c r="K113" s="12"/>
      <c r="L113" s="12"/>
      <c r="M113" s="12"/>
    </row>
    <row r="114" spans="1:13" x14ac:dyDescent="0.2">
      <c r="A114" s="12" t="s">
        <v>495</v>
      </c>
      <c r="B114" s="12" t="s">
        <v>497</v>
      </c>
      <c r="C114" s="46">
        <v>5</v>
      </c>
      <c r="K114" s="12"/>
      <c r="L114" s="12"/>
      <c r="M114" s="12"/>
    </row>
    <row r="115" spans="1:13" x14ac:dyDescent="0.2">
      <c r="A115" s="12" t="s">
        <v>446</v>
      </c>
      <c r="B115" s="12" t="s">
        <v>450</v>
      </c>
      <c r="C115" s="46">
        <v>0</v>
      </c>
      <c r="K115" s="12"/>
      <c r="L115" s="12"/>
      <c r="M115" s="12"/>
    </row>
    <row r="116" spans="1:13" x14ac:dyDescent="0.2">
      <c r="A116" s="12" t="s">
        <v>118</v>
      </c>
      <c r="B116" s="12" t="s">
        <v>121</v>
      </c>
      <c r="C116" s="46">
        <v>0</v>
      </c>
      <c r="K116" s="12"/>
      <c r="L116" s="12"/>
      <c r="M116" s="12"/>
    </row>
    <row r="117" spans="1:13" x14ac:dyDescent="0.2">
      <c r="A117" s="12" t="s">
        <v>47</v>
      </c>
      <c r="B117" s="12" t="s">
        <v>53</v>
      </c>
      <c r="C117" s="46">
        <v>0</v>
      </c>
      <c r="K117" s="12"/>
      <c r="L117" s="12"/>
      <c r="M117" s="12"/>
    </row>
    <row r="118" spans="1:13" x14ac:dyDescent="0.2">
      <c r="A118" s="12" t="s">
        <v>702</v>
      </c>
      <c r="B118" s="12" t="s">
        <v>703</v>
      </c>
      <c r="C118" s="46">
        <v>15</v>
      </c>
      <c r="K118" s="12"/>
      <c r="L118" s="12"/>
      <c r="M118" s="12"/>
    </row>
    <row r="119" spans="1:13" x14ac:dyDescent="0.2">
      <c r="A119" s="12" t="s">
        <v>827</v>
      </c>
      <c r="B119" s="12" t="s">
        <v>828</v>
      </c>
      <c r="C119" s="46">
        <v>25</v>
      </c>
      <c r="K119" s="12"/>
      <c r="L119" s="12"/>
      <c r="M119" s="12"/>
    </row>
    <row r="120" spans="1:13" x14ac:dyDescent="0.2">
      <c r="A120" s="12" t="s">
        <v>183</v>
      </c>
      <c r="B120" s="12" t="s">
        <v>186</v>
      </c>
      <c r="C120" s="46">
        <v>15</v>
      </c>
      <c r="K120" s="12"/>
      <c r="L120" s="12"/>
      <c r="M120" s="12"/>
    </row>
    <row r="121" spans="1:13" x14ac:dyDescent="0.2">
      <c r="A121" s="12" t="s">
        <v>752</v>
      </c>
      <c r="B121" s="12" t="s">
        <v>753</v>
      </c>
      <c r="C121" s="46">
        <v>30</v>
      </c>
      <c r="K121" s="12"/>
      <c r="L121" s="12"/>
      <c r="M121" s="12"/>
    </row>
    <row r="122" spans="1:13" x14ac:dyDescent="0.2">
      <c r="A122" s="12" t="s">
        <v>582</v>
      </c>
      <c r="B122" s="12" t="s">
        <v>583</v>
      </c>
      <c r="C122" s="46">
        <v>15</v>
      </c>
      <c r="K122" s="12"/>
      <c r="L122" s="12"/>
      <c r="M122" s="12"/>
    </row>
    <row r="123" spans="1:13" x14ac:dyDescent="0.2">
      <c r="A123" s="12" t="s">
        <v>419</v>
      </c>
      <c r="B123" s="12" t="s">
        <v>423</v>
      </c>
      <c r="C123" s="46">
        <v>0</v>
      </c>
      <c r="K123" s="12"/>
      <c r="L123" s="12"/>
      <c r="M123" s="12"/>
    </row>
    <row r="124" spans="1:13" x14ac:dyDescent="0.2">
      <c r="A124" s="12" t="s">
        <v>771</v>
      </c>
      <c r="B124" s="12" t="s">
        <v>782</v>
      </c>
      <c r="C124" s="46">
        <v>0</v>
      </c>
      <c r="K124" s="12"/>
      <c r="L124" s="12"/>
      <c r="M124" s="12"/>
    </row>
    <row r="125" spans="1:13" x14ac:dyDescent="0.2">
      <c r="A125" s="12" t="s">
        <v>645</v>
      </c>
      <c r="B125" s="12" t="s">
        <v>646</v>
      </c>
      <c r="C125" s="46">
        <v>15</v>
      </c>
      <c r="K125" s="12"/>
      <c r="L125" s="12"/>
      <c r="M125" s="12"/>
    </row>
    <row r="126" spans="1:13" x14ac:dyDescent="0.2">
      <c r="A126" s="12" t="s">
        <v>495</v>
      </c>
      <c r="B126" s="12" t="s">
        <v>498</v>
      </c>
      <c r="C126" s="46">
        <v>0</v>
      </c>
      <c r="K126" s="12"/>
      <c r="L126" s="12"/>
      <c r="M126" s="12"/>
    </row>
    <row r="127" spans="1:13" x14ac:dyDescent="0.2">
      <c r="A127" s="12" t="s">
        <v>771</v>
      </c>
      <c r="B127" s="12" t="s">
        <v>783</v>
      </c>
      <c r="C127" s="46">
        <v>0</v>
      </c>
      <c r="K127" s="12"/>
      <c r="L127" s="12"/>
      <c r="M127" s="12"/>
    </row>
    <row r="128" spans="1:13" x14ac:dyDescent="0.2">
      <c r="A128" s="12" t="s">
        <v>771</v>
      </c>
      <c r="B128" s="12" t="s">
        <v>784</v>
      </c>
      <c r="C128" s="46">
        <v>0</v>
      </c>
      <c r="K128" s="12"/>
      <c r="L128" s="12"/>
      <c r="M128" s="12"/>
    </row>
    <row r="129" spans="1:13" x14ac:dyDescent="0.2">
      <c r="A129" s="12" t="s">
        <v>174</v>
      </c>
      <c r="B129" s="12" t="s">
        <v>176</v>
      </c>
      <c r="C129" s="46">
        <v>20</v>
      </c>
      <c r="K129" s="12"/>
      <c r="L129" s="12"/>
      <c r="M129" s="12"/>
    </row>
    <row r="130" spans="1:13" x14ac:dyDescent="0.2">
      <c r="A130" s="12" t="s">
        <v>391</v>
      </c>
      <c r="B130" s="12" t="s">
        <v>392</v>
      </c>
      <c r="C130" s="46">
        <v>25</v>
      </c>
      <c r="K130" s="12"/>
      <c r="L130" s="12"/>
      <c r="M130" s="12"/>
    </row>
    <row r="131" spans="1:13" x14ac:dyDescent="0.2">
      <c r="A131" s="12" t="s">
        <v>740</v>
      </c>
      <c r="B131" s="12" t="s">
        <v>742</v>
      </c>
      <c r="C131" s="46">
        <v>15</v>
      </c>
      <c r="K131" s="12"/>
      <c r="L131" s="12"/>
      <c r="M131" s="12"/>
    </row>
    <row r="132" spans="1:13" x14ac:dyDescent="0.2">
      <c r="A132" s="12" t="s">
        <v>446</v>
      </c>
      <c r="B132" s="12" t="s">
        <v>451</v>
      </c>
      <c r="C132" s="46">
        <v>0</v>
      </c>
      <c r="K132" s="12"/>
      <c r="L132" s="12"/>
      <c r="M132" s="12"/>
    </row>
    <row r="133" spans="1:13" x14ac:dyDescent="0.2">
      <c r="A133" s="12" t="s">
        <v>771</v>
      </c>
      <c r="B133" s="12" t="s">
        <v>785</v>
      </c>
      <c r="C133" s="46">
        <v>0</v>
      </c>
      <c r="K133" s="12"/>
      <c r="L133" s="12"/>
      <c r="M133" s="12"/>
    </row>
    <row r="134" spans="1:13" x14ac:dyDescent="0.2">
      <c r="A134" s="12" t="s">
        <v>495</v>
      </c>
      <c r="B134" s="12" t="s">
        <v>499</v>
      </c>
      <c r="C134" s="46">
        <v>0</v>
      </c>
      <c r="K134" s="12"/>
      <c r="L134" s="12"/>
      <c r="M134" s="12"/>
    </row>
    <row r="135" spans="1:13" x14ac:dyDescent="0.2">
      <c r="A135" s="12" t="s">
        <v>576</v>
      </c>
      <c r="B135" s="12" t="s">
        <v>577</v>
      </c>
      <c r="C135" s="46">
        <v>15</v>
      </c>
      <c r="K135" s="12"/>
      <c r="L135" s="12"/>
      <c r="M135" s="12"/>
    </row>
    <row r="136" spans="1:13" x14ac:dyDescent="0.2">
      <c r="A136" s="12" t="s">
        <v>446</v>
      </c>
      <c r="B136" s="12" t="s">
        <v>452</v>
      </c>
      <c r="C136" s="46">
        <v>0</v>
      </c>
      <c r="K136" s="12"/>
      <c r="L136" s="12"/>
      <c r="M136" s="12"/>
    </row>
    <row r="137" spans="1:13" x14ac:dyDescent="0.2">
      <c r="A137" s="12" t="s">
        <v>607</v>
      </c>
      <c r="B137" s="12" t="s">
        <v>610</v>
      </c>
      <c r="C137" s="46">
        <v>0</v>
      </c>
      <c r="K137" s="12"/>
      <c r="L137" s="12"/>
      <c r="M137" s="12"/>
    </row>
    <row r="138" spans="1:13" x14ac:dyDescent="0.2">
      <c r="A138" s="12" t="s">
        <v>495</v>
      </c>
      <c r="B138" s="12" t="s">
        <v>500</v>
      </c>
      <c r="C138" s="46">
        <v>5</v>
      </c>
      <c r="K138" s="12"/>
      <c r="L138" s="12"/>
      <c r="M138" s="12"/>
    </row>
    <row r="139" spans="1:13" x14ac:dyDescent="0.2">
      <c r="A139" s="12" t="s">
        <v>571</v>
      </c>
      <c r="B139" s="12" t="s">
        <v>572</v>
      </c>
      <c r="C139" s="46">
        <v>30</v>
      </c>
      <c r="K139" s="12"/>
      <c r="L139" s="12"/>
      <c r="M139" s="12"/>
    </row>
    <row r="140" spans="1:13" x14ac:dyDescent="0.2">
      <c r="A140" s="12" t="s">
        <v>557</v>
      </c>
      <c r="B140" s="12" t="s">
        <v>558</v>
      </c>
      <c r="C140" s="46">
        <v>20</v>
      </c>
      <c r="K140" s="12"/>
      <c r="L140" s="12"/>
      <c r="M140" s="12"/>
    </row>
    <row r="141" spans="1:13" x14ac:dyDescent="0.2">
      <c r="A141" s="12" t="s">
        <v>665</v>
      </c>
      <c r="B141" s="12" t="s">
        <v>667</v>
      </c>
      <c r="C141" s="46">
        <v>5</v>
      </c>
      <c r="K141" s="12"/>
      <c r="L141" s="12"/>
      <c r="M141" s="12"/>
    </row>
    <row r="142" spans="1:13" x14ac:dyDescent="0.2">
      <c r="A142" s="12" t="s">
        <v>107</v>
      </c>
      <c r="B142" s="12" t="s">
        <v>108</v>
      </c>
      <c r="C142" s="46">
        <v>0</v>
      </c>
      <c r="K142" s="12"/>
      <c r="L142" s="12"/>
      <c r="M142" s="12"/>
    </row>
    <row r="143" spans="1:13" x14ac:dyDescent="0.2">
      <c r="A143" s="12" t="s">
        <v>593</v>
      </c>
      <c r="B143" s="12" t="s">
        <v>596</v>
      </c>
      <c r="C143" s="46">
        <v>0</v>
      </c>
      <c r="K143" s="12"/>
      <c r="L143" s="12"/>
      <c r="M143" s="12"/>
    </row>
    <row r="144" spans="1:13" x14ac:dyDescent="0.2">
      <c r="A144" s="12" t="s">
        <v>264</v>
      </c>
      <c r="B144" s="12" t="s">
        <v>279</v>
      </c>
      <c r="C144" s="46">
        <v>0</v>
      </c>
      <c r="K144" s="12"/>
      <c r="L144" s="12"/>
      <c r="M144" s="12"/>
    </row>
    <row r="145" spans="1:13" x14ac:dyDescent="0.2">
      <c r="A145" s="12" t="s">
        <v>718</v>
      </c>
      <c r="B145" s="12" t="s">
        <v>719</v>
      </c>
      <c r="C145" s="46">
        <v>15</v>
      </c>
      <c r="K145" s="12"/>
      <c r="L145" s="12"/>
      <c r="M145" s="12"/>
    </row>
    <row r="146" spans="1:13" x14ac:dyDescent="0.2">
      <c r="A146" s="12" t="s">
        <v>370</v>
      </c>
      <c r="B146" s="12" t="s">
        <v>371</v>
      </c>
      <c r="C146" s="46">
        <v>35</v>
      </c>
      <c r="K146" s="12"/>
      <c r="L146" s="12"/>
      <c r="M146" s="12"/>
    </row>
    <row r="147" spans="1:13" x14ac:dyDescent="0.2">
      <c r="A147" s="12" t="s">
        <v>665</v>
      </c>
      <c r="B147" s="12" t="s">
        <v>668</v>
      </c>
      <c r="C147" s="46">
        <v>5</v>
      </c>
      <c r="K147" s="12"/>
      <c r="L147" s="12"/>
      <c r="M147" s="12"/>
    </row>
    <row r="148" spans="1:13" x14ac:dyDescent="0.2">
      <c r="A148" s="12" t="s">
        <v>207</v>
      </c>
      <c r="B148" s="12" t="s">
        <v>208</v>
      </c>
      <c r="C148" s="46">
        <v>0</v>
      </c>
      <c r="K148" s="12"/>
      <c r="L148" s="12"/>
      <c r="M148" s="12"/>
    </row>
    <row r="149" spans="1:13" x14ac:dyDescent="0.2">
      <c r="A149" s="12" t="s">
        <v>103</v>
      </c>
      <c r="B149" s="12" t="s">
        <v>104</v>
      </c>
      <c r="C149" s="46">
        <v>30</v>
      </c>
      <c r="K149" s="12"/>
      <c r="L149" s="12"/>
      <c r="M149" s="12"/>
    </row>
    <row r="150" spans="1:13" x14ac:dyDescent="0.2">
      <c r="A150" s="12" t="s">
        <v>771</v>
      </c>
      <c r="B150" s="12" t="s">
        <v>786</v>
      </c>
      <c r="C150" s="46">
        <v>0</v>
      </c>
      <c r="K150" s="12"/>
      <c r="L150" s="12"/>
      <c r="M150" s="12"/>
    </row>
    <row r="151" spans="1:13" x14ac:dyDescent="0.2">
      <c r="A151" s="12" t="s">
        <v>557</v>
      </c>
      <c r="B151" s="12" t="s">
        <v>559</v>
      </c>
      <c r="C151" s="46">
        <v>0</v>
      </c>
      <c r="K151" s="12"/>
      <c r="L151" s="12"/>
      <c r="M151" s="12"/>
    </row>
    <row r="152" spans="1:13" x14ac:dyDescent="0.2">
      <c r="A152" s="12" t="s">
        <v>198</v>
      </c>
      <c r="B152" s="12" t="s">
        <v>198</v>
      </c>
      <c r="C152" s="46">
        <v>5</v>
      </c>
      <c r="K152" s="12"/>
      <c r="L152" s="12"/>
      <c r="M152" s="12"/>
    </row>
    <row r="153" spans="1:13" x14ac:dyDescent="0.2">
      <c r="A153" s="12" t="s">
        <v>683</v>
      </c>
      <c r="B153" s="12" t="s">
        <v>684</v>
      </c>
      <c r="C153" s="46">
        <v>25</v>
      </c>
      <c r="K153" s="12"/>
      <c r="L153" s="12"/>
      <c r="M153" s="12"/>
    </row>
    <row r="154" spans="1:13" x14ac:dyDescent="0.2">
      <c r="A154" s="12" t="s">
        <v>731</v>
      </c>
      <c r="B154" s="12" t="s">
        <v>732</v>
      </c>
      <c r="C154" s="46">
        <v>35</v>
      </c>
      <c r="K154" s="12"/>
      <c r="L154" s="12"/>
      <c r="M154" s="12"/>
    </row>
    <row r="155" spans="1:13" x14ac:dyDescent="0.2">
      <c r="A155" s="12" t="s">
        <v>738</v>
      </c>
      <c r="B155" s="12" t="s">
        <v>739</v>
      </c>
      <c r="C155" s="46">
        <v>25</v>
      </c>
      <c r="K155" s="12"/>
      <c r="L155" s="12"/>
      <c r="M155" s="12"/>
    </row>
    <row r="156" spans="1:13" x14ac:dyDescent="0.2">
      <c r="A156" s="12" t="s">
        <v>264</v>
      </c>
      <c r="B156" s="12" t="s">
        <v>280</v>
      </c>
      <c r="C156" s="46">
        <v>0</v>
      </c>
      <c r="K156" s="12"/>
      <c r="L156" s="12"/>
      <c r="M156" s="12"/>
    </row>
    <row r="157" spans="1:13" x14ac:dyDescent="0.2">
      <c r="A157" s="12" t="s">
        <v>145</v>
      </c>
      <c r="B157" s="12" t="s">
        <v>149</v>
      </c>
      <c r="C157" s="46">
        <v>0</v>
      </c>
      <c r="K157" s="12"/>
      <c r="L157" s="12"/>
      <c r="M157" s="12"/>
    </row>
    <row r="158" spans="1:13" x14ac:dyDescent="0.2">
      <c r="A158" s="12" t="s">
        <v>47</v>
      </c>
      <c r="B158" s="12" t="s">
        <v>54</v>
      </c>
      <c r="C158" s="46">
        <v>0</v>
      </c>
      <c r="K158" s="12"/>
      <c r="L158" s="12"/>
      <c r="M158" s="12"/>
    </row>
    <row r="159" spans="1:13" x14ac:dyDescent="0.2">
      <c r="A159" s="12" t="s">
        <v>645</v>
      </c>
      <c r="B159" s="12" t="s">
        <v>647</v>
      </c>
      <c r="C159" s="46">
        <v>0</v>
      </c>
      <c r="K159" s="12"/>
      <c r="L159" s="12"/>
      <c r="M159" s="12"/>
    </row>
    <row r="160" spans="1:13" x14ac:dyDescent="0.2">
      <c r="A160" s="12" t="s">
        <v>264</v>
      </c>
      <c r="B160" s="12" t="s">
        <v>281</v>
      </c>
      <c r="C160" s="46">
        <v>0</v>
      </c>
      <c r="K160" s="12"/>
      <c r="L160" s="12"/>
      <c r="M160" s="12"/>
    </row>
    <row r="161" spans="1:13" x14ac:dyDescent="0.2">
      <c r="A161" s="12" t="s">
        <v>679</v>
      </c>
      <c r="B161" s="12" t="s">
        <v>680</v>
      </c>
      <c r="C161" s="46">
        <v>25</v>
      </c>
      <c r="K161" s="12"/>
      <c r="L161" s="12"/>
      <c r="M161" s="12"/>
    </row>
    <row r="162" spans="1:13" x14ac:dyDescent="0.2">
      <c r="A162" s="12" t="s">
        <v>80</v>
      </c>
      <c r="B162" s="12" t="s">
        <v>81</v>
      </c>
      <c r="C162" s="46">
        <v>35</v>
      </c>
      <c r="K162" s="12"/>
      <c r="L162" s="12"/>
      <c r="M162" s="12"/>
    </row>
    <row r="163" spans="1:13" x14ac:dyDescent="0.2">
      <c r="A163" s="12" t="s">
        <v>170</v>
      </c>
      <c r="B163" s="12" t="s">
        <v>171</v>
      </c>
      <c r="C163" s="46">
        <v>10</v>
      </c>
      <c r="K163" s="12"/>
      <c r="L163" s="12"/>
      <c r="M163" s="12"/>
    </row>
    <row r="164" spans="1:13" x14ac:dyDescent="0.2">
      <c r="A164" s="12" t="s">
        <v>744</v>
      </c>
      <c r="B164" s="12" t="s">
        <v>745</v>
      </c>
      <c r="C164" s="46">
        <v>30</v>
      </c>
      <c r="K164" s="12"/>
      <c r="L164" s="12"/>
      <c r="M164" s="12"/>
    </row>
    <row r="165" spans="1:13" x14ac:dyDescent="0.2">
      <c r="A165" s="12" t="s">
        <v>209</v>
      </c>
      <c r="B165" s="12" t="s">
        <v>210</v>
      </c>
      <c r="C165" s="46">
        <v>25</v>
      </c>
      <c r="K165" s="12"/>
      <c r="L165" s="12"/>
      <c r="M165" s="12"/>
    </row>
    <row r="166" spans="1:13" x14ac:dyDescent="0.2">
      <c r="A166" s="12" t="s">
        <v>659</v>
      </c>
      <c r="B166" s="12" t="s">
        <v>662</v>
      </c>
      <c r="C166" s="46">
        <v>10</v>
      </c>
      <c r="K166" s="12"/>
      <c r="L166" s="12"/>
      <c r="M166" s="12"/>
    </row>
    <row r="167" spans="1:13" x14ac:dyDescent="0.2">
      <c r="A167" s="12" t="s">
        <v>142</v>
      </c>
      <c r="B167" s="12" t="s">
        <v>143</v>
      </c>
      <c r="C167" s="46">
        <v>25</v>
      </c>
      <c r="K167" s="12"/>
      <c r="L167" s="12"/>
      <c r="M167" s="12"/>
    </row>
    <row r="168" spans="1:13" x14ac:dyDescent="0.2">
      <c r="A168" s="12" t="s">
        <v>236</v>
      </c>
      <c r="B168" s="12" t="s">
        <v>239</v>
      </c>
      <c r="C168" s="46">
        <v>0</v>
      </c>
      <c r="K168" s="12"/>
      <c r="L168" s="12"/>
      <c r="M168" s="12"/>
    </row>
    <row r="169" spans="1:13" x14ac:dyDescent="0.2">
      <c r="A169" s="12" t="s">
        <v>768</v>
      </c>
      <c r="B169" s="12" t="s">
        <v>770</v>
      </c>
      <c r="C169" s="46">
        <v>5</v>
      </c>
      <c r="K169" s="12"/>
      <c r="L169" s="12"/>
      <c r="M169" s="12"/>
    </row>
    <row r="170" spans="1:13" x14ac:dyDescent="0.2">
      <c r="A170" s="12" t="s">
        <v>408</v>
      </c>
      <c r="B170" s="12" t="s">
        <v>409</v>
      </c>
      <c r="C170" s="46">
        <v>0</v>
      </c>
      <c r="K170" s="12"/>
      <c r="L170" s="12"/>
      <c r="M170" s="12"/>
    </row>
    <row r="171" spans="1:13" x14ac:dyDescent="0.2">
      <c r="A171" s="12" t="s">
        <v>264</v>
      </c>
      <c r="B171" s="12" t="s">
        <v>282</v>
      </c>
      <c r="C171" s="46">
        <v>0</v>
      </c>
      <c r="K171" s="12"/>
      <c r="L171" s="12"/>
      <c r="M171" s="12"/>
    </row>
    <row r="172" spans="1:13" x14ac:dyDescent="0.2">
      <c r="A172" s="12" t="s">
        <v>264</v>
      </c>
      <c r="B172" s="12" t="s">
        <v>283</v>
      </c>
      <c r="C172" s="46">
        <v>0</v>
      </c>
      <c r="K172" s="12"/>
      <c r="L172" s="12"/>
      <c r="M172" s="12"/>
    </row>
    <row r="173" spans="1:13" x14ac:dyDescent="0.2">
      <c r="A173" s="12" t="s">
        <v>771</v>
      </c>
      <c r="B173" s="12" t="s">
        <v>787</v>
      </c>
      <c r="C173" s="46">
        <v>0</v>
      </c>
      <c r="K173" s="12"/>
      <c r="L173" s="12"/>
      <c r="M173" s="12"/>
    </row>
    <row r="174" spans="1:13" x14ac:dyDescent="0.2">
      <c r="A174" s="12" t="s">
        <v>702</v>
      </c>
      <c r="B174" s="12" t="s">
        <v>704</v>
      </c>
      <c r="C174" s="46">
        <v>15</v>
      </c>
      <c r="K174" s="12"/>
      <c r="L174" s="12"/>
      <c r="M174" s="12"/>
    </row>
    <row r="175" spans="1:13" x14ac:dyDescent="0.2">
      <c r="A175" s="12" t="s">
        <v>736</v>
      </c>
      <c r="B175" s="12" t="s">
        <v>737</v>
      </c>
      <c r="C175" s="46">
        <v>30</v>
      </c>
      <c r="K175" s="12"/>
      <c r="L175" s="12"/>
      <c r="M175" s="12"/>
    </row>
    <row r="176" spans="1:13" x14ac:dyDescent="0.2">
      <c r="A176" s="12" t="s">
        <v>771</v>
      </c>
      <c r="B176" s="12" t="s">
        <v>788</v>
      </c>
      <c r="C176" s="46">
        <v>0</v>
      </c>
      <c r="K176" s="12"/>
      <c r="L176" s="12"/>
      <c r="M176" s="12"/>
    </row>
    <row r="177" spans="1:13" x14ac:dyDescent="0.2">
      <c r="A177" s="12" t="s">
        <v>145</v>
      </c>
      <c r="B177" s="12" t="s">
        <v>150</v>
      </c>
      <c r="C177" s="46">
        <v>0</v>
      </c>
      <c r="K177" s="12"/>
      <c r="L177" s="12"/>
      <c r="M177" s="12"/>
    </row>
    <row r="178" spans="1:13" x14ac:dyDescent="0.2">
      <c r="A178" s="12" t="s">
        <v>771</v>
      </c>
      <c r="B178" s="12" t="s">
        <v>789</v>
      </c>
      <c r="C178" s="46">
        <v>0</v>
      </c>
      <c r="K178" s="12"/>
      <c r="L178" s="12"/>
      <c r="M178" s="12"/>
    </row>
    <row r="179" spans="1:13" x14ac:dyDescent="0.2">
      <c r="A179" s="12" t="s">
        <v>348</v>
      </c>
      <c r="B179" s="12" t="s">
        <v>351</v>
      </c>
      <c r="C179" s="46">
        <v>0</v>
      </c>
      <c r="K179" s="12"/>
      <c r="L179" s="12"/>
      <c r="M179" s="12"/>
    </row>
    <row r="180" spans="1:13" x14ac:dyDescent="0.2">
      <c r="A180" s="12" t="s">
        <v>348</v>
      </c>
      <c r="B180" s="12" t="s">
        <v>352</v>
      </c>
      <c r="C180" s="46">
        <v>0</v>
      </c>
      <c r="K180" s="12"/>
      <c r="L180" s="12"/>
      <c r="M180" s="12"/>
    </row>
    <row r="181" spans="1:13" x14ac:dyDescent="0.2">
      <c r="A181" s="12" t="s">
        <v>236</v>
      </c>
      <c r="B181" s="12" t="s">
        <v>240</v>
      </c>
      <c r="C181" s="46">
        <v>0</v>
      </c>
      <c r="K181" s="12"/>
      <c r="L181" s="12"/>
      <c r="M181" s="12"/>
    </row>
    <row r="182" spans="1:13" x14ac:dyDescent="0.2">
      <c r="A182" s="12" t="s">
        <v>402</v>
      </c>
      <c r="B182" s="12" t="s">
        <v>406</v>
      </c>
      <c r="C182" s="46">
        <v>30</v>
      </c>
      <c r="K182" s="12"/>
      <c r="L182" s="12"/>
      <c r="M182" s="12"/>
    </row>
    <row r="183" spans="1:13" x14ac:dyDescent="0.2">
      <c r="A183" s="12" t="s">
        <v>402</v>
      </c>
      <c r="B183" s="12" t="s">
        <v>407</v>
      </c>
      <c r="C183" s="46">
        <v>30</v>
      </c>
      <c r="K183" s="12"/>
      <c r="L183" s="12"/>
      <c r="M183" s="12"/>
    </row>
    <row r="184" spans="1:13" x14ac:dyDescent="0.2">
      <c r="A184" s="12" t="s">
        <v>264</v>
      </c>
      <c r="B184" s="12" t="s">
        <v>284</v>
      </c>
      <c r="C184" s="46">
        <v>0</v>
      </c>
      <c r="K184" s="12"/>
      <c r="L184" s="12"/>
      <c r="M184" s="12"/>
    </row>
    <row r="185" spans="1:13" x14ac:dyDescent="0.2">
      <c r="A185" s="12" t="s">
        <v>771</v>
      </c>
      <c r="B185" s="12" t="s">
        <v>790</v>
      </c>
      <c r="C185" s="46">
        <v>0</v>
      </c>
      <c r="K185" s="12"/>
      <c r="L185" s="12"/>
      <c r="M185" s="12"/>
    </row>
    <row r="186" spans="1:13" x14ac:dyDescent="0.2">
      <c r="A186" s="12" t="s">
        <v>771</v>
      </c>
      <c r="B186" s="12" t="s">
        <v>791</v>
      </c>
      <c r="C186" s="46">
        <v>0</v>
      </c>
      <c r="K186" s="12"/>
      <c r="L186" s="12"/>
      <c r="M186" s="12"/>
    </row>
    <row r="187" spans="1:13" x14ac:dyDescent="0.2">
      <c r="A187" s="12" t="s">
        <v>771</v>
      </c>
      <c r="B187" s="12" t="s">
        <v>792</v>
      </c>
      <c r="C187" s="46">
        <v>0</v>
      </c>
      <c r="K187" s="12"/>
      <c r="L187" s="12"/>
      <c r="M187" s="12"/>
    </row>
    <row r="188" spans="1:13" x14ac:dyDescent="0.2">
      <c r="A188" s="12" t="s">
        <v>236</v>
      </c>
      <c r="B188" s="12" t="s">
        <v>241</v>
      </c>
      <c r="C188" s="46">
        <v>0</v>
      </c>
      <c r="K188" s="12"/>
      <c r="L188" s="12"/>
      <c r="M188" s="12"/>
    </row>
    <row r="189" spans="1:13" x14ac:dyDescent="0.2">
      <c r="A189" s="12" t="s">
        <v>264</v>
      </c>
      <c r="B189" s="12" t="s">
        <v>285</v>
      </c>
      <c r="C189" s="46">
        <v>0</v>
      </c>
      <c r="K189" s="12"/>
      <c r="L189" s="12"/>
      <c r="M189" s="12"/>
    </row>
    <row r="190" spans="1:13" x14ac:dyDescent="0.2">
      <c r="A190" s="12" t="s">
        <v>419</v>
      </c>
      <c r="B190" s="12" t="s">
        <v>424</v>
      </c>
      <c r="C190" s="46">
        <v>0</v>
      </c>
      <c r="K190" s="12"/>
      <c r="L190" s="12"/>
      <c r="M190" s="12"/>
    </row>
    <row r="191" spans="1:13" x14ac:dyDescent="0.2">
      <c r="A191" s="12" t="s">
        <v>86</v>
      </c>
      <c r="B191" s="12" t="s">
        <v>90</v>
      </c>
      <c r="C191" s="46">
        <v>0</v>
      </c>
      <c r="K191" s="12"/>
      <c r="L191" s="12"/>
      <c r="M191" s="12"/>
    </row>
    <row r="192" spans="1:13" x14ac:dyDescent="0.2">
      <c r="A192" s="12" t="s">
        <v>236</v>
      </c>
      <c r="B192" s="12" t="s">
        <v>242</v>
      </c>
      <c r="C192" s="46">
        <v>0</v>
      </c>
      <c r="K192" s="12"/>
      <c r="L192" s="12"/>
      <c r="M192" s="12"/>
    </row>
    <row r="193" spans="1:13" x14ac:dyDescent="0.2">
      <c r="A193" s="12" t="s">
        <v>118</v>
      </c>
      <c r="B193" s="12" t="s">
        <v>122</v>
      </c>
      <c r="C193" s="46">
        <v>0</v>
      </c>
      <c r="K193" s="12"/>
      <c r="L193" s="12"/>
      <c r="M193" s="12"/>
    </row>
    <row r="194" spans="1:13" x14ac:dyDescent="0.2">
      <c r="A194" s="12" t="s">
        <v>264</v>
      </c>
      <c r="B194" s="12" t="s">
        <v>286</v>
      </c>
      <c r="C194" s="46">
        <v>0</v>
      </c>
      <c r="K194" s="12"/>
      <c r="L194" s="12"/>
      <c r="M194" s="12"/>
    </row>
    <row r="195" spans="1:13" x14ac:dyDescent="0.2">
      <c r="A195" s="12" t="s">
        <v>689</v>
      </c>
      <c r="B195" s="12" t="s">
        <v>690</v>
      </c>
      <c r="C195" s="46">
        <v>35</v>
      </c>
      <c r="K195" s="12"/>
      <c r="L195" s="12"/>
      <c r="M195" s="12"/>
    </row>
    <row r="196" spans="1:13" x14ac:dyDescent="0.2">
      <c r="A196" s="12" t="s">
        <v>264</v>
      </c>
      <c r="B196" s="12" t="s">
        <v>287</v>
      </c>
      <c r="C196" s="46">
        <v>0</v>
      </c>
      <c r="K196" s="12"/>
      <c r="L196" s="12"/>
      <c r="M196" s="12"/>
    </row>
    <row r="197" spans="1:13" x14ac:dyDescent="0.2">
      <c r="A197" s="12" t="s">
        <v>771</v>
      </c>
      <c r="B197" s="12" t="s">
        <v>793</v>
      </c>
      <c r="C197" s="46">
        <v>0</v>
      </c>
      <c r="K197" s="12"/>
      <c r="L197" s="12"/>
      <c r="M197" s="12"/>
    </row>
    <row r="198" spans="1:13" x14ac:dyDescent="0.2">
      <c r="A198" s="12" t="s">
        <v>264</v>
      </c>
      <c r="B198" s="12" t="s">
        <v>288</v>
      </c>
      <c r="C198" s="46">
        <v>0</v>
      </c>
      <c r="K198" s="12"/>
      <c r="L198" s="12"/>
      <c r="M198" s="12"/>
    </row>
    <row r="199" spans="1:13" x14ac:dyDescent="0.2">
      <c r="A199" s="12" t="s">
        <v>446</v>
      </c>
      <c r="B199" s="12" t="s">
        <v>453</v>
      </c>
      <c r="C199" s="46">
        <v>0</v>
      </c>
      <c r="K199" s="12"/>
      <c r="L199" s="12"/>
      <c r="M199" s="12"/>
    </row>
    <row r="200" spans="1:13" x14ac:dyDescent="0.2">
      <c r="A200" s="12" t="s">
        <v>446</v>
      </c>
      <c r="B200" s="12" t="s">
        <v>454</v>
      </c>
      <c r="C200" s="46">
        <v>0</v>
      </c>
      <c r="K200" s="12"/>
      <c r="L200" s="12"/>
      <c r="M200" s="12"/>
    </row>
    <row r="201" spans="1:13" x14ac:dyDescent="0.2">
      <c r="A201" s="12" t="s">
        <v>115</v>
      </c>
      <c r="B201" s="12" t="s">
        <v>116</v>
      </c>
      <c r="C201" s="46">
        <v>20</v>
      </c>
      <c r="K201" s="12"/>
      <c r="L201" s="12"/>
      <c r="M201" s="12"/>
    </row>
    <row r="202" spans="1:13" x14ac:dyDescent="0.2">
      <c r="A202" s="12" t="s">
        <v>419</v>
      </c>
      <c r="B202" s="12" t="s">
        <v>425</v>
      </c>
      <c r="C202" s="46">
        <v>0</v>
      </c>
      <c r="K202" s="12"/>
      <c r="L202" s="12"/>
      <c r="M202" s="12"/>
    </row>
    <row r="203" spans="1:13" x14ac:dyDescent="0.2">
      <c r="A203" s="12" t="s">
        <v>236</v>
      </c>
      <c r="B203" s="12" t="s">
        <v>243</v>
      </c>
      <c r="C203" s="46">
        <v>0</v>
      </c>
      <c r="K203" s="12"/>
      <c r="L203" s="12"/>
      <c r="M203" s="12"/>
    </row>
    <row r="204" spans="1:13" x14ac:dyDescent="0.2">
      <c r="A204" s="12" t="s">
        <v>47</v>
      </c>
      <c r="B204" s="12" t="s">
        <v>55</v>
      </c>
      <c r="C204" s="46">
        <v>0</v>
      </c>
      <c r="K204" s="12"/>
      <c r="L204" s="12"/>
      <c r="M204" s="12"/>
    </row>
    <row r="205" spans="1:13" x14ac:dyDescent="0.2">
      <c r="A205" s="12" t="s">
        <v>264</v>
      </c>
      <c r="B205" s="12" t="s">
        <v>289</v>
      </c>
      <c r="C205" s="46">
        <v>0</v>
      </c>
      <c r="K205" s="12"/>
      <c r="L205" s="12"/>
      <c r="M205" s="12"/>
    </row>
    <row r="206" spans="1:13" x14ac:dyDescent="0.2">
      <c r="A206" s="12" t="s">
        <v>264</v>
      </c>
      <c r="B206" s="12" t="s">
        <v>290</v>
      </c>
      <c r="C206" s="46">
        <v>0</v>
      </c>
      <c r="K206" s="12"/>
      <c r="L206" s="12"/>
      <c r="M206" s="12"/>
    </row>
    <row r="207" spans="1:13" x14ac:dyDescent="0.2">
      <c r="A207" s="12" t="s">
        <v>412</v>
      </c>
      <c r="B207" s="12" t="s">
        <v>414</v>
      </c>
      <c r="C207" s="46">
        <v>0</v>
      </c>
      <c r="K207" s="12"/>
      <c r="L207" s="12"/>
      <c r="M207" s="12"/>
    </row>
    <row r="208" spans="1:13" x14ac:dyDescent="0.2">
      <c r="A208" s="12" t="s">
        <v>755</v>
      </c>
      <c r="B208" s="12" t="s">
        <v>758</v>
      </c>
      <c r="C208" s="46">
        <v>15</v>
      </c>
      <c r="K208" s="12"/>
      <c r="L208" s="12"/>
      <c r="M208" s="12"/>
    </row>
    <row r="209" spans="1:13" x14ac:dyDescent="0.2">
      <c r="A209" s="12" t="s">
        <v>264</v>
      </c>
      <c r="B209" s="12" t="s">
        <v>291</v>
      </c>
      <c r="C209" s="46">
        <v>0</v>
      </c>
      <c r="K209" s="12"/>
      <c r="L209" s="12"/>
      <c r="M209" s="12"/>
    </row>
    <row r="210" spans="1:13" x14ac:dyDescent="0.2">
      <c r="A210" s="12" t="s">
        <v>264</v>
      </c>
      <c r="B210" s="12" t="s">
        <v>292</v>
      </c>
      <c r="C210" s="46">
        <v>0</v>
      </c>
      <c r="K210" s="12"/>
      <c r="L210" s="12"/>
      <c r="M210" s="12"/>
    </row>
    <row r="211" spans="1:13" x14ac:dyDescent="0.2">
      <c r="A211" s="12" t="s">
        <v>728</v>
      </c>
      <c r="B211" s="12" t="s">
        <v>730</v>
      </c>
      <c r="C211" s="46">
        <v>0</v>
      </c>
      <c r="K211" s="12"/>
      <c r="L211" s="12"/>
      <c r="M211" s="12"/>
    </row>
    <row r="212" spans="1:13" x14ac:dyDescent="0.2">
      <c r="A212" s="12" t="s">
        <v>419</v>
      </c>
      <c r="B212" s="12" t="s">
        <v>426</v>
      </c>
      <c r="C212" s="46">
        <v>0</v>
      </c>
      <c r="K212" s="12"/>
      <c r="L212" s="12"/>
      <c r="M212" s="12"/>
    </row>
    <row r="213" spans="1:13" x14ac:dyDescent="0.2">
      <c r="A213" s="12" t="s">
        <v>374</v>
      </c>
      <c r="B213" s="12" t="s">
        <v>375</v>
      </c>
      <c r="C213" s="46">
        <v>25</v>
      </c>
      <c r="K213" s="12"/>
      <c r="L213" s="12"/>
      <c r="M213" s="12"/>
    </row>
    <row r="214" spans="1:13" x14ac:dyDescent="0.2">
      <c r="A214" s="12" t="s">
        <v>47</v>
      </c>
      <c r="B214" s="12" t="s">
        <v>56</v>
      </c>
      <c r="C214" s="46">
        <v>0</v>
      </c>
      <c r="K214" s="12"/>
      <c r="L214" s="12"/>
      <c r="M214" s="12"/>
    </row>
    <row r="215" spans="1:13" x14ac:dyDescent="0.2">
      <c r="A215" s="12" t="s">
        <v>264</v>
      </c>
      <c r="B215" s="12" t="s">
        <v>293</v>
      </c>
      <c r="C215" s="46">
        <v>0</v>
      </c>
      <c r="K215" s="12"/>
      <c r="L215" s="12"/>
      <c r="M215" s="12"/>
    </row>
    <row r="216" spans="1:13" x14ac:dyDescent="0.2">
      <c r="A216" s="12" t="s">
        <v>419</v>
      </c>
      <c r="B216" s="12" t="s">
        <v>427</v>
      </c>
      <c r="C216" s="46">
        <v>0</v>
      </c>
      <c r="K216" s="12"/>
      <c r="L216" s="12"/>
      <c r="M216" s="12"/>
    </row>
    <row r="217" spans="1:13" x14ac:dyDescent="0.2">
      <c r="A217" s="12" t="s">
        <v>264</v>
      </c>
      <c r="B217" s="12" t="s">
        <v>294</v>
      </c>
      <c r="C217" s="46">
        <v>0</v>
      </c>
      <c r="K217" s="12"/>
      <c r="L217" s="12"/>
      <c r="M217" s="12"/>
    </row>
    <row r="218" spans="1:13" x14ac:dyDescent="0.2">
      <c r="A218" s="12" t="s">
        <v>446</v>
      </c>
      <c r="B218" s="12" t="s">
        <v>455</v>
      </c>
      <c r="C218" s="46">
        <v>0</v>
      </c>
      <c r="K218" s="12"/>
      <c r="L218" s="12"/>
      <c r="M218" s="12"/>
    </row>
    <row r="219" spans="1:13" x14ac:dyDescent="0.2">
      <c r="A219" s="12" t="s">
        <v>419</v>
      </c>
      <c r="B219" s="12" t="s">
        <v>428</v>
      </c>
      <c r="C219" s="46">
        <v>0</v>
      </c>
      <c r="K219" s="12"/>
      <c r="L219" s="12"/>
      <c r="M219" s="12"/>
    </row>
    <row r="220" spans="1:13" x14ac:dyDescent="0.2">
      <c r="A220" s="12" t="s">
        <v>771</v>
      </c>
      <c r="B220" s="12" t="s">
        <v>794</v>
      </c>
      <c r="C220" s="46">
        <v>0</v>
      </c>
      <c r="K220" s="12"/>
      <c r="L220" s="12"/>
      <c r="M220" s="12"/>
    </row>
    <row r="221" spans="1:13" x14ac:dyDescent="0.2">
      <c r="A221" s="12" t="s">
        <v>771</v>
      </c>
      <c r="B221" s="12" t="s">
        <v>795</v>
      </c>
      <c r="C221" s="46">
        <v>0</v>
      </c>
      <c r="K221" s="12"/>
      <c r="L221" s="12"/>
      <c r="M221" s="12"/>
    </row>
    <row r="222" spans="1:13" x14ac:dyDescent="0.2">
      <c r="A222" s="12" t="s">
        <v>47</v>
      </c>
      <c r="B222" s="12" t="s">
        <v>57</v>
      </c>
      <c r="C222" s="46">
        <v>0</v>
      </c>
      <c r="K222" s="12"/>
      <c r="L222" s="12"/>
      <c r="M222" s="12"/>
    </row>
    <row r="223" spans="1:13" x14ac:dyDescent="0.2">
      <c r="A223" s="12" t="s">
        <v>86</v>
      </c>
      <c r="B223" s="12" t="s">
        <v>91</v>
      </c>
      <c r="C223" s="46">
        <v>0</v>
      </c>
      <c r="K223" s="12"/>
      <c r="L223" s="12"/>
      <c r="M223" s="12"/>
    </row>
    <row r="224" spans="1:13" x14ac:dyDescent="0.2">
      <c r="A224" s="12" t="s">
        <v>446</v>
      </c>
      <c r="B224" s="12" t="s">
        <v>456</v>
      </c>
      <c r="C224" s="46">
        <v>0</v>
      </c>
      <c r="K224" s="12"/>
      <c r="L224" s="12"/>
      <c r="M224" s="12"/>
    </row>
    <row r="225" spans="1:13" x14ac:dyDescent="0.2">
      <c r="A225" s="12" t="s">
        <v>264</v>
      </c>
      <c r="B225" s="12" t="s">
        <v>295</v>
      </c>
      <c r="C225" s="46">
        <v>0</v>
      </c>
      <c r="K225" s="12"/>
      <c r="L225" s="12"/>
      <c r="M225" s="12"/>
    </row>
    <row r="226" spans="1:13" x14ac:dyDescent="0.2">
      <c r="A226" s="12" t="s">
        <v>74</v>
      </c>
      <c r="B226" s="12" t="s">
        <v>76</v>
      </c>
      <c r="C226" s="46">
        <v>5</v>
      </c>
      <c r="K226" s="12"/>
      <c r="L226" s="12"/>
      <c r="M226" s="12"/>
    </row>
    <row r="227" spans="1:13" x14ac:dyDescent="0.2">
      <c r="A227" s="12" t="s">
        <v>771</v>
      </c>
      <c r="B227" s="12" t="s">
        <v>796</v>
      </c>
      <c r="C227" s="46">
        <v>0</v>
      </c>
      <c r="K227" s="12"/>
      <c r="L227" s="12"/>
      <c r="M227" s="12"/>
    </row>
    <row r="228" spans="1:13" x14ac:dyDescent="0.2">
      <c r="A228" s="12" t="s">
        <v>264</v>
      </c>
      <c r="B228" s="12" t="s">
        <v>296</v>
      </c>
      <c r="C228" s="46">
        <v>0</v>
      </c>
      <c r="K228" s="12"/>
      <c r="L228" s="12"/>
      <c r="M228" s="12"/>
    </row>
    <row r="229" spans="1:13" x14ac:dyDescent="0.2">
      <c r="A229" s="12" t="s">
        <v>365</v>
      </c>
      <c r="B229" s="12" t="s">
        <v>366</v>
      </c>
      <c r="C229" s="46">
        <v>10</v>
      </c>
      <c r="K229" s="12"/>
      <c r="L229" s="12"/>
      <c r="M229" s="12"/>
    </row>
    <row r="230" spans="1:13" x14ac:dyDescent="0.2">
      <c r="A230" s="12" t="s">
        <v>264</v>
      </c>
      <c r="B230" s="12" t="s">
        <v>297</v>
      </c>
      <c r="C230" s="46">
        <v>0</v>
      </c>
      <c r="K230" s="12"/>
      <c r="L230" s="12"/>
      <c r="M230" s="12"/>
    </row>
    <row r="231" spans="1:13" x14ac:dyDescent="0.2">
      <c r="A231" s="12" t="s">
        <v>557</v>
      </c>
      <c r="B231" s="12" t="s">
        <v>560</v>
      </c>
      <c r="C231" s="46">
        <v>15</v>
      </c>
      <c r="K231" s="12"/>
      <c r="L231" s="12"/>
      <c r="M231" s="12"/>
    </row>
    <row r="232" spans="1:13" x14ac:dyDescent="0.2">
      <c r="A232" s="12" t="s">
        <v>174</v>
      </c>
      <c r="B232" s="12" t="s">
        <v>177</v>
      </c>
      <c r="C232" s="46">
        <v>20</v>
      </c>
      <c r="K232" s="12"/>
      <c r="L232" s="12"/>
      <c r="M232" s="12"/>
    </row>
    <row r="233" spans="1:13" x14ac:dyDescent="0.2">
      <c r="A233" s="12" t="s">
        <v>195</v>
      </c>
      <c r="B233" s="12" t="s">
        <v>196</v>
      </c>
      <c r="C233" s="46">
        <v>10</v>
      </c>
      <c r="K233" s="12"/>
      <c r="L233" s="12"/>
      <c r="M233" s="12"/>
    </row>
    <row r="234" spans="1:13" x14ac:dyDescent="0.2">
      <c r="A234" s="12" t="s">
        <v>368</v>
      </c>
      <c r="B234" s="12" t="s">
        <v>369</v>
      </c>
      <c r="C234" s="46">
        <v>15</v>
      </c>
      <c r="K234" s="12"/>
      <c r="L234" s="12"/>
      <c r="M234" s="12"/>
    </row>
    <row r="235" spans="1:13" x14ac:dyDescent="0.2">
      <c r="A235" s="12" t="s">
        <v>214</v>
      </c>
      <c r="B235" s="12" t="s">
        <v>215</v>
      </c>
      <c r="C235" s="46">
        <v>20</v>
      </c>
      <c r="K235" s="12"/>
      <c r="L235" s="12"/>
      <c r="M235" s="12"/>
    </row>
    <row r="236" spans="1:13" x14ac:dyDescent="0.2">
      <c r="A236" s="12" t="s">
        <v>145</v>
      </c>
      <c r="B236" s="12" t="s">
        <v>151</v>
      </c>
      <c r="C236" s="46">
        <v>0</v>
      </c>
      <c r="K236" s="12"/>
      <c r="L236" s="12"/>
      <c r="M236" s="12"/>
    </row>
    <row r="237" spans="1:13" x14ac:dyDescent="0.2">
      <c r="A237" s="12" t="s">
        <v>264</v>
      </c>
      <c r="B237" s="12" t="s">
        <v>298</v>
      </c>
      <c r="C237" s="46">
        <v>0</v>
      </c>
      <c r="K237" s="12"/>
      <c r="L237" s="12"/>
      <c r="M237" s="12"/>
    </row>
    <row r="238" spans="1:13" x14ac:dyDescent="0.2">
      <c r="A238" s="12" t="s">
        <v>264</v>
      </c>
      <c r="B238" s="12" t="s">
        <v>299</v>
      </c>
      <c r="C238" s="46">
        <v>0</v>
      </c>
      <c r="K238" s="12"/>
      <c r="L238" s="12"/>
      <c r="M238" s="12"/>
    </row>
    <row r="239" spans="1:13" x14ac:dyDescent="0.2">
      <c r="A239" s="12" t="s">
        <v>264</v>
      </c>
      <c r="B239" s="12" t="s">
        <v>300</v>
      </c>
      <c r="C239" s="46">
        <v>0</v>
      </c>
      <c r="K239" s="12"/>
      <c r="L239" s="12"/>
      <c r="M239" s="12"/>
    </row>
    <row r="240" spans="1:13" x14ac:dyDescent="0.2">
      <c r="A240" s="12" t="s">
        <v>446</v>
      </c>
      <c r="B240" s="12" t="s">
        <v>457</v>
      </c>
      <c r="C240" s="46">
        <v>0</v>
      </c>
      <c r="K240" s="12"/>
      <c r="L240" s="12"/>
      <c r="M240" s="12"/>
    </row>
    <row r="241" spans="1:13" x14ac:dyDescent="0.2">
      <c r="A241" s="12" t="s">
        <v>264</v>
      </c>
      <c r="B241" s="12" t="s">
        <v>301</v>
      </c>
      <c r="C241" s="46">
        <v>0</v>
      </c>
      <c r="K241" s="12"/>
      <c r="L241" s="12"/>
      <c r="M241" s="12"/>
    </row>
    <row r="242" spans="1:13" x14ac:dyDescent="0.2">
      <c r="A242" s="12" t="s">
        <v>829</v>
      </c>
      <c r="B242" s="12" t="s">
        <v>830</v>
      </c>
      <c r="C242" s="46">
        <v>25</v>
      </c>
      <c r="K242" s="12"/>
      <c r="L242" s="12"/>
      <c r="M242" s="12"/>
    </row>
    <row r="243" spans="1:13" x14ac:dyDescent="0.2">
      <c r="A243" s="12" t="s">
        <v>836</v>
      </c>
      <c r="B243" s="12" t="s">
        <v>837</v>
      </c>
      <c r="C243" s="46">
        <v>25</v>
      </c>
      <c r="K243" s="12"/>
      <c r="L243" s="12"/>
      <c r="M243" s="12"/>
    </row>
    <row r="244" spans="1:13" x14ac:dyDescent="0.2">
      <c r="A244" s="12" t="s">
        <v>771</v>
      </c>
      <c r="B244" s="12" t="s">
        <v>797</v>
      </c>
      <c r="C244" s="46">
        <v>0</v>
      </c>
      <c r="K244" s="12"/>
      <c r="L244" s="12"/>
      <c r="M244" s="12"/>
    </row>
    <row r="245" spans="1:13" x14ac:dyDescent="0.2">
      <c r="A245" s="12" t="s">
        <v>195</v>
      </c>
      <c r="B245" s="12" t="s">
        <v>197</v>
      </c>
      <c r="C245" s="46">
        <v>35</v>
      </c>
      <c r="K245" s="12"/>
      <c r="L245" s="12"/>
      <c r="M245" s="12"/>
    </row>
    <row r="246" spans="1:13" x14ac:dyDescent="0.2">
      <c r="A246" s="12" t="s">
        <v>593</v>
      </c>
      <c r="B246" s="12" t="s">
        <v>597</v>
      </c>
      <c r="C246" s="46">
        <v>0</v>
      </c>
      <c r="K246" s="12"/>
      <c r="L246" s="12"/>
      <c r="M246" s="12"/>
    </row>
    <row r="247" spans="1:13" x14ac:dyDescent="0.2">
      <c r="A247" s="12" t="s">
        <v>264</v>
      </c>
      <c r="B247" s="12" t="s">
        <v>302</v>
      </c>
      <c r="C247" s="46">
        <v>0</v>
      </c>
      <c r="K247" s="12"/>
      <c r="L247" s="12"/>
      <c r="M247" s="12"/>
    </row>
    <row r="248" spans="1:13" x14ac:dyDescent="0.2">
      <c r="A248" s="12" t="s">
        <v>264</v>
      </c>
      <c r="B248" s="12" t="s">
        <v>303</v>
      </c>
      <c r="C248" s="46">
        <v>0</v>
      </c>
      <c r="K248" s="12"/>
      <c r="L248" s="12"/>
      <c r="M248" s="12"/>
    </row>
    <row r="249" spans="1:13" x14ac:dyDescent="0.2">
      <c r="A249" s="12" t="s">
        <v>234</v>
      </c>
      <c r="B249" s="12" t="s">
        <v>235</v>
      </c>
      <c r="C249" s="46">
        <v>0</v>
      </c>
      <c r="K249" s="12"/>
      <c r="L249" s="12"/>
      <c r="M249" s="12"/>
    </row>
    <row r="250" spans="1:13" x14ac:dyDescent="0.2">
      <c r="A250" s="12" t="s">
        <v>86</v>
      </c>
      <c r="B250" s="12" t="s">
        <v>92</v>
      </c>
      <c r="C250" s="46">
        <v>0</v>
      </c>
      <c r="K250" s="12"/>
      <c r="L250" s="12"/>
      <c r="M250" s="12"/>
    </row>
    <row r="251" spans="1:13" x14ac:dyDescent="0.2">
      <c r="A251" s="12" t="s">
        <v>557</v>
      </c>
      <c r="B251" s="12" t="s">
        <v>561</v>
      </c>
      <c r="C251" s="46">
        <v>15</v>
      </c>
      <c r="K251" s="12"/>
      <c r="L251" s="12"/>
      <c r="M251" s="12"/>
    </row>
    <row r="252" spans="1:13" x14ac:dyDescent="0.2">
      <c r="A252" s="12" t="s">
        <v>264</v>
      </c>
      <c r="B252" s="12" t="s">
        <v>304</v>
      </c>
      <c r="C252" s="46">
        <v>0</v>
      </c>
      <c r="K252" s="12"/>
      <c r="L252" s="12"/>
      <c r="M252" s="12"/>
    </row>
    <row r="253" spans="1:13" x14ac:dyDescent="0.2">
      <c r="A253" s="12" t="s">
        <v>86</v>
      </c>
      <c r="B253" s="12" t="s">
        <v>93</v>
      </c>
      <c r="C253" s="46">
        <v>0</v>
      </c>
      <c r="K253" s="12"/>
      <c r="L253" s="12"/>
      <c r="M253" s="12"/>
    </row>
    <row r="254" spans="1:13" x14ac:dyDescent="0.2">
      <c r="A254" s="12" t="s">
        <v>771</v>
      </c>
      <c r="B254" s="12" t="s">
        <v>798</v>
      </c>
      <c r="C254" s="46">
        <v>0</v>
      </c>
      <c r="K254" s="12"/>
      <c r="L254" s="12"/>
      <c r="M254" s="12"/>
    </row>
    <row r="255" spans="1:13" x14ac:dyDescent="0.2">
      <c r="A255" s="12" t="s">
        <v>446</v>
      </c>
      <c r="B255" s="12" t="s">
        <v>458</v>
      </c>
      <c r="C255" s="46">
        <v>0</v>
      </c>
      <c r="K255" s="12"/>
      <c r="L255" s="12"/>
      <c r="M255" s="12"/>
    </row>
    <row r="256" spans="1:13" x14ac:dyDescent="0.2">
      <c r="A256" s="12" t="s">
        <v>829</v>
      </c>
      <c r="B256" s="12" t="s">
        <v>831</v>
      </c>
      <c r="C256" s="46">
        <v>25</v>
      </c>
      <c r="K256" s="12"/>
      <c r="L256" s="12"/>
      <c r="M256" s="12"/>
    </row>
    <row r="257" spans="1:13" x14ac:dyDescent="0.2">
      <c r="A257" s="12" t="s">
        <v>379</v>
      </c>
      <c r="B257" s="12" t="s">
        <v>380</v>
      </c>
      <c r="C257" s="46">
        <v>0</v>
      </c>
      <c r="K257" s="12"/>
      <c r="L257" s="12"/>
      <c r="M257" s="12"/>
    </row>
    <row r="258" spans="1:13" x14ac:dyDescent="0.2">
      <c r="A258" s="12" t="s">
        <v>384</v>
      </c>
      <c r="B258" s="12" t="s">
        <v>385</v>
      </c>
      <c r="C258" s="46">
        <v>5</v>
      </c>
      <c r="K258" s="12"/>
      <c r="L258" s="12"/>
      <c r="M258" s="12"/>
    </row>
    <row r="259" spans="1:13" x14ac:dyDescent="0.2">
      <c r="A259" s="12" t="s">
        <v>698</v>
      </c>
      <c r="B259" s="12" t="s">
        <v>699</v>
      </c>
      <c r="C259" s="46">
        <v>35</v>
      </c>
      <c r="K259" s="12"/>
      <c r="L259" s="12"/>
      <c r="M259" s="12"/>
    </row>
    <row r="260" spans="1:13" x14ac:dyDescent="0.2">
      <c r="A260" s="12" t="s">
        <v>86</v>
      </c>
      <c r="B260" s="12" t="s">
        <v>94</v>
      </c>
      <c r="C260" s="46">
        <v>0</v>
      </c>
      <c r="K260" s="12"/>
      <c r="L260" s="12"/>
      <c r="M260" s="12"/>
    </row>
    <row r="261" spans="1:13" x14ac:dyDescent="0.2">
      <c r="A261" s="12" t="s">
        <v>593</v>
      </c>
      <c r="B261" s="12" t="s">
        <v>598</v>
      </c>
      <c r="C261" s="46">
        <v>0</v>
      </c>
      <c r="K261" s="12"/>
      <c r="L261" s="12"/>
      <c r="M261" s="12"/>
    </row>
    <row r="262" spans="1:13" x14ac:dyDescent="0.2">
      <c r="A262" s="12" t="s">
        <v>771</v>
      </c>
      <c r="B262" s="12" t="s">
        <v>799</v>
      </c>
      <c r="C262" s="46">
        <v>0</v>
      </c>
      <c r="K262" s="12"/>
      <c r="L262" s="12"/>
      <c r="M262" s="12"/>
    </row>
    <row r="263" spans="1:13" x14ac:dyDescent="0.2">
      <c r="A263" s="12" t="s">
        <v>391</v>
      </c>
      <c r="B263" s="12" t="s">
        <v>393</v>
      </c>
      <c r="C263" s="46">
        <v>25</v>
      </c>
      <c r="K263" s="12"/>
      <c r="L263" s="12"/>
      <c r="M263" s="12"/>
    </row>
    <row r="264" spans="1:13" x14ac:dyDescent="0.2">
      <c r="A264" s="12" t="s">
        <v>771</v>
      </c>
      <c r="B264" s="12" t="s">
        <v>800</v>
      </c>
      <c r="C264" s="46">
        <v>0</v>
      </c>
      <c r="K264" s="12"/>
      <c r="L264" s="12"/>
      <c r="M264" s="12"/>
    </row>
    <row r="265" spans="1:13" x14ac:dyDescent="0.2">
      <c r="A265" s="12" t="s">
        <v>264</v>
      </c>
      <c r="B265" s="12" t="s">
        <v>305</v>
      </c>
      <c r="C265" s="46">
        <v>0</v>
      </c>
      <c r="K265" s="12"/>
      <c r="L265" s="12"/>
      <c r="M265" s="12"/>
    </row>
    <row r="266" spans="1:13" x14ac:dyDescent="0.2">
      <c r="A266" s="12" t="s">
        <v>264</v>
      </c>
      <c r="B266" s="12" t="s">
        <v>306</v>
      </c>
      <c r="C266" s="46">
        <v>0</v>
      </c>
      <c r="K266" s="12"/>
      <c r="L266" s="12"/>
      <c r="M266" s="12"/>
    </row>
    <row r="267" spans="1:13" x14ac:dyDescent="0.2">
      <c r="A267" s="12" t="s">
        <v>348</v>
      </c>
      <c r="B267" s="12" t="s">
        <v>353</v>
      </c>
      <c r="C267" s="46">
        <v>0</v>
      </c>
      <c r="K267" s="12"/>
      <c r="L267" s="12"/>
      <c r="M267" s="12"/>
    </row>
    <row r="268" spans="1:13" x14ac:dyDescent="0.2">
      <c r="A268" s="12" t="s">
        <v>630</v>
      </c>
      <c r="B268" s="12" t="s">
        <v>631</v>
      </c>
      <c r="C268" s="46">
        <v>30</v>
      </c>
      <c r="K268" s="12"/>
      <c r="L268" s="12"/>
      <c r="M268" s="12"/>
    </row>
    <row r="269" spans="1:13" x14ac:dyDescent="0.2">
      <c r="A269" s="12" t="s">
        <v>755</v>
      </c>
      <c r="B269" s="12" t="s">
        <v>759</v>
      </c>
      <c r="C269" s="46">
        <v>10</v>
      </c>
      <c r="K269" s="12"/>
      <c r="L269" s="12"/>
      <c r="M269" s="12"/>
    </row>
    <row r="270" spans="1:13" x14ac:dyDescent="0.2">
      <c r="A270" s="12" t="s">
        <v>446</v>
      </c>
      <c r="B270" s="12" t="s">
        <v>459</v>
      </c>
      <c r="C270" s="46">
        <v>0</v>
      </c>
      <c r="K270" s="12"/>
      <c r="L270" s="12"/>
      <c r="M270" s="12"/>
    </row>
    <row r="271" spans="1:13" x14ac:dyDescent="0.2">
      <c r="A271" s="12" t="s">
        <v>446</v>
      </c>
      <c r="B271" s="12" t="s">
        <v>460</v>
      </c>
      <c r="C271" s="46">
        <v>0</v>
      </c>
      <c r="K271" s="12"/>
      <c r="L271" s="12"/>
      <c r="M271" s="12"/>
    </row>
    <row r="272" spans="1:13" x14ac:dyDescent="0.2">
      <c r="A272" s="12" t="s">
        <v>755</v>
      </c>
      <c r="B272" s="12" t="s">
        <v>760</v>
      </c>
      <c r="C272" s="46">
        <v>10</v>
      </c>
      <c r="K272" s="12"/>
      <c r="L272" s="12"/>
      <c r="M272" s="12"/>
    </row>
    <row r="273" spans="1:13" x14ac:dyDescent="0.2">
      <c r="A273" s="12" t="s">
        <v>397</v>
      </c>
      <c r="B273" s="12" t="s">
        <v>399</v>
      </c>
      <c r="C273" s="46">
        <v>25</v>
      </c>
      <c r="K273" s="12"/>
      <c r="L273" s="12"/>
      <c r="M273" s="12"/>
    </row>
    <row r="274" spans="1:13" x14ac:dyDescent="0.2">
      <c r="A274" s="12" t="s">
        <v>679</v>
      </c>
      <c r="B274" s="12" t="s">
        <v>681</v>
      </c>
      <c r="C274" s="46">
        <v>25</v>
      </c>
      <c r="K274" s="12"/>
      <c r="L274" s="12"/>
      <c r="M274" s="12"/>
    </row>
    <row r="275" spans="1:13" x14ac:dyDescent="0.2">
      <c r="A275" s="12" t="s">
        <v>412</v>
      </c>
      <c r="B275" s="12" t="s">
        <v>415</v>
      </c>
      <c r="C275" s="46">
        <v>15</v>
      </c>
      <c r="K275" s="12"/>
      <c r="L275" s="12"/>
      <c r="M275" s="12"/>
    </row>
    <row r="276" spans="1:13" x14ac:dyDescent="0.2">
      <c r="A276" s="12" t="s">
        <v>702</v>
      </c>
      <c r="B276" s="12" t="s">
        <v>705</v>
      </c>
      <c r="C276" s="46">
        <v>20</v>
      </c>
      <c r="K276" s="12"/>
      <c r="L276" s="12"/>
      <c r="M276" s="12"/>
    </row>
    <row r="277" spans="1:13" x14ac:dyDescent="0.2">
      <c r="A277" s="12" t="s">
        <v>707</v>
      </c>
      <c r="B277" s="12" t="s">
        <v>708</v>
      </c>
      <c r="C277" s="46">
        <v>30</v>
      </c>
      <c r="K277" s="12"/>
      <c r="L277" s="12"/>
      <c r="M277" s="12"/>
    </row>
    <row r="278" spans="1:13" x14ac:dyDescent="0.2">
      <c r="A278" s="12" t="s">
        <v>495</v>
      </c>
      <c r="B278" s="12" t="s">
        <v>501</v>
      </c>
      <c r="C278" s="46">
        <v>0</v>
      </c>
      <c r="K278" s="12"/>
      <c r="L278" s="12"/>
      <c r="M278" s="12"/>
    </row>
    <row r="279" spans="1:13" x14ac:dyDescent="0.2">
      <c r="A279" s="12" t="s">
        <v>25</v>
      </c>
      <c r="B279" s="12" t="s">
        <v>26</v>
      </c>
      <c r="C279" s="46">
        <v>35</v>
      </c>
      <c r="K279" s="12"/>
      <c r="L279" s="12"/>
      <c r="M279" s="12"/>
    </row>
    <row r="280" spans="1:13" x14ac:dyDescent="0.2">
      <c r="A280" s="12" t="s">
        <v>485</v>
      </c>
      <c r="B280" s="12" t="s">
        <v>486</v>
      </c>
      <c r="C280" s="46">
        <v>20</v>
      </c>
      <c r="K280" s="12"/>
      <c r="L280" s="12"/>
      <c r="M280" s="12"/>
    </row>
    <row r="281" spans="1:13" x14ac:dyDescent="0.2">
      <c r="A281" s="12" t="s">
        <v>264</v>
      </c>
      <c r="B281" s="12" t="s">
        <v>307</v>
      </c>
      <c r="C281" s="46">
        <v>0</v>
      </c>
      <c r="K281" s="12"/>
      <c r="L281" s="12"/>
      <c r="M281" s="12"/>
    </row>
    <row r="282" spans="1:13" x14ac:dyDescent="0.2">
      <c r="A282" s="12" t="s">
        <v>264</v>
      </c>
      <c r="B282" s="12" t="s">
        <v>308</v>
      </c>
      <c r="C282" s="46">
        <v>0</v>
      </c>
      <c r="K282" s="12"/>
      <c r="L282" s="12"/>
      <c r="M282" s="12"/>
    </row>
    <row r="283" spans="1:13" x14ac:dyDescent="0.2">
      <c r="A283" s="12" t="s">
        <v>763</v>
      </c>
      <c r="B283" s="12" t="s">
        <v>764</v>
      </c>
      <c r="C283" s="46">
        <v>35</v>
      </c>
      <c r="K283" s="12"/>
      <c r="L283" s="12"/>
      <c r="M283" s="12"/>
    </row>
    <row r="284" spans="1:13" x14ac:dyDescent="0.2">
      <c r="A284" s="12" t="s">
        <v>446</v>
      </c>
      <c r="B284" s="12" t="s">
        <v>461</v>
      </c>
      <c r="C284" s="46">
        <v>0</v>
      </c>
      <c r="K284" s="12"/>
      <c r="L284" s="12"/>
      <c r="M284" s="12"/>
    </row>
    <row r="285" spans="1:13" x14ac:dyDescent="0.2">
      <c r="A285" s="12" t="s">
        <v>733</v>
      </c>
      <c r="B285" s="12" t="s">
        <v>734</v>
      </c>
      <c r="C285" s="46">
        <v>0</v>
      </c>
      <c r="K285" s="12"/>
      <c r="L285" s="12"/>
      <c r="M285" s="12"/>
    </row>
    <row r="286" spans="1:13" x14ac:dyDescent="0.2">
      <c r="A286" s="12" t="s">
        <v>630</v>
      </c>
      <c r="B286" s="12" t="s">
        <v>632</v>
      </c>
      <c r="C286" s="46">
        <v>35</v>
      </c>
      <c r="K286" s="12"/>
      <c r="L286" s="12"/>
      <c r="M286" s="12"/>
    </row>
    <row r="287" spans="1:13" x14ac:dyDescent="0.2">
      <c r="A287" s="12" t="s">
        <v>264</v>
      </c>
      <c r="B287" s="12" t="s">
        <v>309</v>
      </c>
      <c r="C287" s="46">
        <v>0</v>
      </c>
      <c r="K287" s="12"/>
      <c r="L287" s="12"/>
      <c r="M287" s="12"/>
    </row>
    <row r="288" spans="1:13" x14ac:dyDescent="0.2">
      <c r="A288" s="12" t="s">
        <v>412</v>
      </c>
      <c r="B288" s="12" t="s">
        <v>416</v>
      </c>
      <c r="C288" s="46">
        <v>10</v>
      </c>
      <c r="K288" s="12"/>
      <c r="L288" s="12"/>
      <c r="M288" s="12"/>
    </row>
    <row r="289" spans="1:13" x14ac:dyDescent="0.2">
      <c r="A289" s="12" t="s">
        <v>591</v>
      </c>
      <c r="B289" s="12" t="s">
        <v>592</v>
      </c>
      <c r="C289" s="46">
        <v>30</v>
      </c>
      <c r="K289" s="12"/>
      <c r="L289" s="12"/>
      <c r="M289" s="12"/>
    </row>
    <row r="290" spans="1:13" x14ac:dyDescent="0.2">
      <c r="A290" s="12" t="s">
        <v>771</v>
      </c>
      <c r="B290" s="12" t="s">
        <v>801</v>
      </c>
      <c r="C290" s="46">
        <v>0</v>
      </c>
      <c r="K290" s="12"/>
      <c r="L290" s="12"/>
      <c r="M290" s="12"/>
    </row>
    <row r="291" spans="1:13" x14ac:dyDescent="0.2">
      <c r="A291" s="12" t="s">
        <v>593</v>
      </c>
      <c r="B291" s="12" t="s">
        <v>599</v>
      </c>
      <c r="C291" s="46">
        <v>0</v>
      </c>
      <c r="K291" s="12"/>
      <c r="L291" s="12"/>
      <c r="M291" s="12"/>
    </row>
    <row r="292" spans="1:13" x14ac:dyDescent="0.2">
      <c r="A292" s="12" t="s">
        <v>264</v>
      </c>
      <c r="B292" s="12" t="s">
        <v>310</v>
      </c>
      <c r="C292" s="46">
        <v>0</v>
      </c>
      <c r="K292" s="12"/>
      <c r="L292" s="12"/>
      <c r="M292" s="12"/>
    </row>
    <row r="293" spans="1:13" x14ac:dyDescent="0.2">
      <c r="A293" s="12" t="s">
        <v>722</v>
      </c>
      <c r="B293" s="12" t="s">
        <v>723</v>
      </c>
      <c r="C293" s="46">
        <v>20</v>
      </c>
      <c r="K293" s="12"/>
      <c r="L293" s="12"/>
      <c r="M293" s="12"/>
    </row>
    <row r="294" spans="1:13" x14ac:dyDescent="0.2">
      <c r="A294" s="12" t="s">
        <v>485</v>
      </c>
      <c r="B294" s="12" t="s">
        <v>487</v>
      </c>
      <c r="C294" s="46">
        <v>20</v>
      </c>
      <c r="K294" s="12"/>
      <c r="L294" s="12"/>
      <c r="M294" s="12"/>
    </row>
    <row r="295" spans="1:13" x14ac:dyDescent="0.2">
      <c r="A295" s="12" t="s">
        <v>672</v>
      </c>
      <c r="B295" s="12" t="s">
        <v>673</v>
      </c>
      <c r="C295" s="46">
        <v>15</v>
      </c>
      <c r="K295" s="12"/>
      <c r="L295" s="12"/>
      <c r="M295" s="12"/>
    </row>
    <row r="296" spans="1:13" x14ac:dyDescent="0.2">
      <c r="A296" s="12" t="s">
        <v>485</v>
      </c>
      <c r="B296" s="12" t="s">
        <v>488</v>
      </c>
      <c r="C296" s="46">
        <v>20</v>
      </c>
      <c r="K296" s="12"/>
      <c r="L296" s="12"/>
      <c r="M296" s="12"/>
    </row>
    <row r="297" spans="1:13" x14ac:dyDescent="0.2">
      <c r="A297" s="12" t="s">
        <v>485</v>
      </c>
      <c r="B297" s="12" t="s">
        <v>489</v>
      </c>
      <c r="C297" s="46">
        <v>20</v>
      </c>
      <c r="K297" s="12"/>
      <c r="L297" s="12"/>
      <c r="M297" s="12"/>
    </row>
    <row r="298" spans="1:13" x14ac:dyDescent="0.2">
      <c r="A298" s="12" t="s">
        <v>495</v>
      </c>
      <c r="B298" s="12" t="s">
        <v>502</v>
      </c>
      <c r="C298" s="46">
        <v>0</v>
      </c>
      <c r="K298" s="12"/>
      <c r="L298" s="12"/>
      <c r="M298" s="12"/>
    </row>
    <row r="299" spans="1:13" x14ac:dyDescent="0.2">
      <c r="A299" s="12" t="s">
        <v>495</v>
      </c>
      <c r="B299" s="12" t="s">
        <v>503</v>
      </c>
      <c r="C299" s="46">
        <v>0</v>
      </c>
      <c r="K299" s="12"/>
      <c r="L299" s="12"/>
      <c r="M299" s="12"/>
    </row>
    <row r="300" spans="1:13" x14ac:dyDescent="0.2">
      <c r="A300" s="12" t="s">
        <v>145</v>
      </c>
      <c r="B300" s="12" t="s">
        <v>152</v>
      </c>
      <c r="C300" s="46">
        <v>0</v>
      </c>
      <c r="K300" s="12"/>
      <c r="L300" s="12"/>
      <c r="M300" s="12"/>
    </row>
    <row r="301" spans="1:13" x14ac:dyDescent="0.2">
      <c r="A301" s="12" t="s">
        <v>445</v>
      </c>
      <c r="B301" s="12" t="s">
        <v>152</v>
      </c>
      <c r="C301" s="46">
        <v>20</v>
      </c>
      <c r="K301" s="12"/>
      <c r="L301" s="12"/>
      <c r="M301" s="12"/>
    </row>
    <row r="302" spans="1:13" x14ac:dyDescent="0.2">
      <c r="A302" s="12" t="s">
        <v>145</v>
      </c>
      <c r="B302" s="12" t="s">
        <v>153</v>
      </c>
      <c r="C302" s="46">
        <v>0</v>
      </c>
      <c r="K302" s="12"/>
      <c r="L302" s="12"/>
      <c r="M302" s="12"/>
    </row>
    <row r="303" spans="1:13" x14ac:dyDescent="0.2">
      <c r="A303" s="12" t="s">
        <v>205</v>
      </c>
      <c r="B303" s="12" t="s">
        <v>206</v>
      </c>
      <c r="C303" s="46">
        <v>30</v>
      </c>
      <c r="K303" s="12"/>
      <c r="L303" s="12"/>
      <c r="M303" s="12"/>
    </row>
    <row r="304" spans="1:13" x14ac:dyDescent="0.2">
      <c r="A304" s="12" t="s">
        <v>493</v>
      </c>
      <c r="B304" s="12" t="s">
        <v>494</v>
      </c>
      <c r="C304" s="46">
        <v>0</v>
      </c>
      <c r="K304" s="12"/>
      <c r="L304" s="12"/>
      <c r="M304" s="12"/>
    </row>
    <row r="305" spans="1:13" x14ac:dyDescent="0.2">
      <c r="A305" s="12" t="s">
        <v>264</v>
      </c>
      <c r="B305" s="12" t="s">
        <v>311</v>
      </c>
      <c r="C305" s="46">
        <v>0</v>
      </c>
      <c r="K305" s="12"/>
      <c r="L305" s="12"/>
      <c r="M305" s="12"/>
    </row>
    <row r="306" spans="1:13" x14ac:dyDescent="0.2">
      <c r="A306" s="12" t="s">
        <v>86</v>
      </c>
      <c r="B306" s="12" t="s">
        <v>95</v>
      </c>
      <c r="C306" s="46">
        <v>0</v>
      </c>
      <c r="K306" s="12"/>
      <c r="L306" s="12"/>
      <c r="M306" s="12"/>
    </row>
    <row r="307" spans="1:13" x14ac:dyDescent="0.2">
      <c r="A307" s="12" t="s">
        <v>264</v>
      </c>
      <c r="B307" s="12" t="s">
        <v>312</v>
      </c>
      <c r="C307" s="46">
        <v>0</v>
      </c>
      <c r="K307" s="12"/>
      <c r="L307" s="12"/>
      <c r="M307" s="12"/>
    </row>
    <row r="308" spans="1:13" x14ac:dyDescent="0.2">
      <c r="A308" s="12" t="s">
        <v>391</v>
      </c>
      <c r="B308" s="12" t="s">
        <v>394</v>
      </c>
      <c r="C308" s="46">
        <v>30</v>
      </c>
      <c r="K308" s="12"/>
      <c r="L308" s="12"/>
      <c r="M308" s="12"/>
    </row>
    <row r="309" spans="1:13" x14ac:dyDescent="0.2">
      <c r="A309" s="12" t="s">
        <v>446</v>
      </c>
      <c r="B309" s="12" t="s">
        <v>462</v>
      </c>
      <c r="C309" s="46">
        <v>0</v>
      </c>
      <c r="K309" s="12"/>
      <c r="L309" s="12"/>
      <c r="M309" s="12"/>
    </row>
    <row r="310" spans="1:13" x14ac:dyDescent="0.2">
      <c r="A310" s="12" t="s">
        <v>635</v>
      </c>
      <c r="B310" s="12" t="s">
        <v>636</v>
      </c>
      <c r="C310" s="46">
        <v>25</v>
      </c>
      <c r="K310" s="12"/>
      <c r="L310" s="12"/>
      <c r="M310" s="12"/>
    </row>
    <row r="311" spans="1:13" x14ac:dyDescent="0.2">
      <c r="A311" s="12" t="s">
        <v>571</v>
      </c>
      <c r="B311" s="12" t="s">
        <v>573</v>
      </c>
      <c r="C311" s="46">
        <v>30</v>
      </c>
      <c r="K311" s="12"/>
      <c r="L311" s="12"/>
      <c r="M311" s="12"/>
    </row>
    <row r="312" spans="1:13" x14ac:dyDescent="0.2">
      <c r="A312" s="12" t="s">
        <v>649</v>
      </c>
      <c r="B312" s="12" t="s">
        <v>651</v>
      </c>
      <c r="C312" s="46">
        <v>0</v>
      </c>
      <c r="K312" s="12"/>
      <c r="L312" s="12"/>
      <c r="M312" s="12"/>
    </row>
    <row r="313" spans="1:13" x14ac:dyDescent="0.2">
      <c r="A313" s="12" t="s">
        <v>542</v>
      </c>
      <c r="B313" s="12" t="s">
        <v>543</v>
      </c>
      <c r="C313" s="46">
        <v>10</v>
      </c>
      <c r="K313" s="12"/>
      <c r="L313" s="12"/>
      <c r="M313" s="12"/>
    </row>
    <row r="314" spans="1:13" x14ac:dyDescent="0.2">
      <c r="A314" s="12" t="s">
        <v>174</v>
      </c>
      <c r="B314" s="12" t="s">
        <v>178</v>
      </c>
      <c r="C314" s="46">
        <v>0</v>
      </c>
      <c r="K314" s="12"/>
      <c r="L314" s="12"/>
      <c r="M314" s="12"/>
    </row>
    <row r="315" spans="1:13" x14ac:dyDescent="0.2">
      <c r="A315" s="12" t="s">
        <v>495</v>
      </c>
      <c r="B315" s="12" t="s">
        <v>504</v>
      </c>
      <c r="C315" s="46">
        <v>5</v>
      </c>
      <c r="K315" s="12"/>
      <c r="L315" s="12"/>
      <c r="M315" s="12"/>
    </row>
    <row r="316" spans="1:13" x14ac:dyDescent="0.2">
      <c r="A316" s="12" t="s">
        <v>518</v>
      </c>
      <c r="B316" s="12" t="s">
        <v>519</v>
      </c>
      <c r="C316" s="46">
        <v>15</v>
      </c>
      <c r="K316" s="12"/>
      <c r="L316" s="12"/>
      <c r="M316" s="12"/>
    </row>
    <row r="317" spans="1:13" x14ac:dyDescent="0.2">
      <c r="A317" s="12" t="s">
        <v>550</v>
      </c>
      <c r="B317" s="12" t="s">
        <v>551</v>
      </c>
      <c r="C317" s="46">
        <v>10</v>
      </c>
      <c r="K317" s="12"/>
      <c r="L317" s="12"/>
      <c r="M317" s="12"/>
    </row>
    <row r="318" spans="1:13" x14ac:dyDescent="0.2">
      <c r="A318" s="12" t="s">
        <v>495</v>
      </c>
      <c r="B318" s="12" t="s">
        <v>505</v>
      </c>
      <c r="C318" s="46">
        <v>5</v>
      </c>
      <c r="K318" s="12"/>
      <c r="L318" s="12"/>
      <c r="M318" s="12"/>
    </row>
    <row r="319" spans="1:13" x14ac:dyDescent="0.2">
      <c r="A319" s="12" t="s">
        <v>765</v>
      </c>
      <c r="B319" s="12" t="s">
        <v>766</v>
      </c>
      <c r="C319" s="46">
        <v>30</v>
      </c>
      <c r="K319" s="12"/>
      <c r="L319" s="12"/>
      <c r="M319" s="12"/>
    </row>
    <row r="320" spans="1:13" x14ac:dyDescent="0.2">
      <c r="A320" s="12" t="s">
        <v>446</v>
      </c>
      <c r="B320" s="12" t="s">
        <v>463</v>
      </c>
      <c r="C320" s="46">
        <v>0</v>
      </c>
      <c r="K320" s="12"/>
      <c r="L320" s="12"/>
      <c r="M320" s="12"/>
    </row>
    <row r="321" spans="1:13" x14ac:dyDescent="0.2">
      <c r="A321" s="12" t="s">
        <v>107</v>
      </c>
      <c r="B321" s="12" t="s">
        <v>109</v>
      </c>
      <c r="C321" s="46">
        <v>20</v>
      </c>
      <c r="K321" s="12"/>
      <c r="L321" s="12"/>
      <c r="M321" s="12"/>
    </row>
    <row r="322" spans="1:13" x14ac:dyDescent="0.2">
      <c r="A322" s="12" t="s">
        <v>419</v>
      </c>
      <c r="B322" s="12" t="s">
        <v>429</v>
      </c>
      <c r="C322" s="46">
        <v>0</v>
      </c>
      <c r="K322" s="12"/>
      <c r="L322" s="12"/>
      <c r="M322" s="12"/>
    </row>
    <row r="323" spans="1:13" x14ac:dyDescent="0.2">
      <c r="A323" s="12" t="s">
        <v>616</v>
      </c>
      <c r="B323" s="12" t="s">
        <v>618</v>
      </c>
      <c r="C323" s="46">
        <v>30</v>
      </c>
      <c r="K323" s="12"/>
      <c r="L323" s="12"/>
      <c r="M323" s="12"/>
    </row>
    <row r="324" spans="1:13" x14ac:dyDescent="0.2">
      <c r="A324" s="12" t="s">
        <v>630</v>
      </c>
      <c r="B324" s="12" t="s">
        <v>633</v>
      </c>
      <c r="C324" s="46">
        <v>35</v>
      </c>
      <c r="K324" s="12"/>
      <c r="L324" s="12"/>
      <c r="M324" s="12"/>
    </row>
    <row r="325" spans="1:13" x14ac:dyDescent="0.2">
      <c r="A325" s="12" t="s">
        <v>654</v>
      </c>
      <c r="B325" s="12" t="s">
        <v>656</v>
      </c>
      <c r="C325" s="46">
        <v>0</v>
      </c>
      <c r="K325" s="12"/>
      <c r="L325" s="12"/>
      <c r="M325" s="12"/>
    </row>
    <row r="326" spans="1:13" x14ac:dyDescent="0.2">
      <c r="A326" s="12" t="s">
        <v>771</v>
      </c>
      <c r="B326" s="12" t="s">
        <v>802</v>
      </c>
      <c r="C326" s="46">
        <v>0</v>
      </c>
      <c r="K326" s="12"/>
      <c r="L326" s="12"/>
      <c r="M326" s="12"/>
    </row>
    <row r="327" spans="1:13" x14ac:dyDescent="0.2">
      <c r="A327" s="12" t="s">
        <v>593</v>
      </c>
      <c r="B327" s="12" t="s">
        <v>600</v>
      </c>
      <c r="C327" s="46">
        <v>0</v>
      </c>
      <c r="K327" s="12"/>
      <c r="L327" s="12"/>
      <c r="M327" s="12"/>
    </row>
    <row r="328" spans="1:13" x14ac:dyDescent="0.2">
      <c r="A328" s="12" t="s">
        <v>236</v>
      </c>
      <c r="B328" s="12" t="s">
        <v>244</v>
      </c>
      <c r="C328" s="46">
        <v>0</v>
      </c>
      <c r="K328" s="12"/>
      <c r="L328" s="12"/>
      <c r="M328" s="12"/>
    </row>
    <row r="329" spans="1:13" x14ac:dyDescent="0.2">
      <c r="A329" s="12" t="s">
        <v>419</v>
      </c>
      <c r="B329" s="12" t="s">
        <v>430</v>
      </c>
      <c r="C329" s="46">
        <v>0</v>
      </c>
      <c r="K329" s="12"/>
      <c r="L329" s="12"/>
      <c r="M329" s="12"/>
    </row>
    <row r="330" spans="1:13" x14ac:dyDescent="0.2">
      <c r="A330" s="12" t="s">
        <v>264</v>
      </c>
      <c r="B330" s="12" t="s">
        <v>313</v>
      </c>
      <c r="C330" s="46">
        <v>0</v>
      </c>
      <c r="K330" s="12"/>
      <c r="L330" s="12"/>
      <c r="M330" s="12"/>
    </row>
    <row r="331" spans="1:13" x14ac:dyDescent="0.2">
      <c r="A331" s="12" t="s">
        <v>264</v>
      </c>
      <c r="B331" s="12" t="s">
        <v>314</v>
      </c>
      <c r="C331" s="46">
        <v>0</v>
      </c>
      <c r="K331" s="12"/>
      <c r="L331" s="12"/>
      <c r="M331" s="12"/>
    </row>
    <row r="332" spans="1:13" x14ac:dyDescent="0.2">
      <c r="A332" s="12" t="s">
        <v>258</v>
      </c>
      <c r="B332" s="12" t="s">
        <v>259</v>
      </c>
      <c r="C332" s="46">
        <v>20</v>
      </c>
      <c r="K332" s="12"/>
      <c r="L332" s="12"/>
      <c r="M332" s="12"/>
    </row>
    <row r="333" spans="1:13" x14ac:dyDescent="0.2">
      <c r="A333" s="12" t="s">
        <v>540</v>
      </c>
      <c r="B333" s="12" t="s">
        <v>541</v>
      </c>
      <c r="C333" s="46">
        <v>25</v>
      </c>
      <c r="K333" s="12"/>
      <c r="L333" s="12"/>
      <c r="M333" s="12"/>
    </row>
    <row r="334" spans="1:13" x14ac:dyDescent="0.2">
      <c r="A334" s="12" t="s">
        <v>643</v>
      </c>
      <c r="B334" s="12" t="s">
        <v>644</v>
      </c>
      <c r="C334" s="46">
        <v>15</v>
      </c>
      <c r="K334" s="12"/>
      <c r="L334" s="12"/>
      <c r="M334" s="12"/>
    </row>
    <row r="335" spans="1:13" x14ac:dyDescent="0.2">
      <c r="A335" s="12" t="s">
        <v>408</v>
      </c>
      <c r="B335" s="12" t="s">
        <v>410</v>
      </c>
      <c r="C335" s="46">
        <v>0</v>
      </c>
      <c r="K335" s="12"/>
      <c r="L335" s="12"/>
      <c r="M335" s="12"/>
    </row>
    <row r="336" spans="1:13" x14ac:dyDescent="0.2">
      <c r="A336" s="12" t="s">
        <v>654</v>
      </c>
      <c r="B336" s="12" t="s">
        <v>657</v>
      </c>
      <c r="C336" s="46">
        <v>0</v>
      </c>
      <c r="K336" s="12"/>
      <c r="L336" s="12"/>
      <c r="M336" s="12"/>
    </row>
    <row r="337" spans="1:13" x14ac:dyDescent="0.2">
      <c r="A337" s="12" t="s">
        <v>771</v>
      </c>
      <c r="B337" s="12" t="s">
        <v>803</v>
      </c>
      <c r="C337" s="46">
        <v>0</v>
      </c>
      <c r="K337" s="12"/>
      <c r="L337" s="12"/>
      <c r="M337" s="12"/>
    </row>
    <row r="338" spans="1:13" x14ac:dyDescent="0.2">
      <c r="A338" s="12" t="s">
        <v>696</v>
      </c>
      <c r="B338" s="12" t="s">
        <v>697</v>
      </c>
      <c r="C338" s="46">
        <v>0</v>
      </c>
      <c r="K338" s="12"/>
      <c r="L338" s="12"/>
      <c r="M338" s="12"/>
    </row>
    <row r="339" spans="1:13" x14ac:dyDescent="0.2">
      <c r="A339" s="12" t="s">
        <v>746</v>
      </c>
      <c r="B339" s="12" t="s">
        <v>747</v>
      </c>
      <c r="C339" s="46">
        <v>30</v>
      </c>
      <c r="K339" s="12"/>
      <c r="L339" s="12"/>
      <c r="M339" s="12"/>
    </row>
    <row r="340" spans="1:13" x14ac:dyDescent="0.2">
      <c r="A340" s="12" t="s">
        <v>771</v>
      </c>
      <c r="B340" s="12" t="s">
        <v>804</v>
      </c>
      <c r="C340" s="46">
        <v>0</v>
      </c>
      <c r="K340" s="12"/>
      <c r="L340" s="12"/>
      <c r="M340" s="12"/>
    </row>
    <row r="341" spans="1:13" x14ac:dyDescent="0.2">
      <c r="A341" s="12" t="s">
        <v>145</v>
      </c>
      <c r="B341" s="12" t="s">
        <v>154</v>
      </c>
      <c r="C341" s="46">
        <v>0</v>
      </c>
      <c r="K341" s="12"/>
      <c r="L341" s="12"/>
      <c r="M341" s="12"/>
    </row>
    <row r="342" spans="1:13" x14ac:dyDescent="0.2">
      <c r="A342" s="12" t="s">
        <v>771</v>
      </c>
      <c r="B342" s="12" t="s">
        <v>805</v>
      </c>
      <c r="C342" s="46">
        <v>0</v>
      </c>
      <c r="K342" s="12"/>
      <c r="L342" s="12"/>
      <c r="M342" s="12"/>
    </row>
    <row r="343" spans="1:13" x14ac:dyDescent="0.2">
      <c r="A343" s="12" t="s">
        <v>32</v>
      </c>
      <c r="B343" s="12" t="s">
        <v>33</v>
      </c>
      <c r="C343" s="46">
        <v>25</v>
      </c>
      <c r="K343" s="12"/>
      <c r="L343" s="12"/>
      <c r="M343" s="12"/>
    </row>
    <row r="344" spans="1:13" x14ac:dyDescent="0.2">
      <c r="A344" s="12" t="s">
        <v>264</v>
      </c>
      <c r="B344" s="12" t="s">
        <v>315</v>
      </c>
      <c r="C344" s="46">
        <v>0</v>
      </c>
      <c r="K344" s="12"/>
      <c r="L344" s="12"/>
      <c r="M344" s="12"/>
    </row>
    <row r="345" spans="1:13" x14ac:dyDescent="0.2">
      <c r="A345" s="12" t="s">
        <v>834</v>
      </c>
      <c r="B345" s="12" t="s">
        <v>835</v>
      </c>
      <c r="C345" s="46">
        <v>20</v>
      </c>
      <c r="K345" s="12"/>
      <c r="L345" s="12"/>
      <c r="M345" s="12"/>
    </row>
    <row r="346" spans="1:13" x14ac:dyDescent="0.2">
      <c r="A346" s="12" t="s">
        <v>536</v>
      </c>
      <c r="B346" s="12" t="s">
        <v>537</v>
      </c>
      <c r="C346" s="46">
        <v>0</v>
      </c>
      <c r="K346" s="12"/>
      <c r="L346" s="12"/>
      <c r="M346" s="12"/>
    </row>
    <row r="347" spans="1:13" x14ac:dyDescent="0.2">
      <c r="A347" s="12" t="s">
        <v>765</v>
      </c>
      <c r="B347" s="12" t="s">
        <v>767</v>
      </c>
      <c r="C347" s="46">
        <v>30</v>
      </c>
      <c r="K347" s="12"/>
      <c r="L347" s="12"/>
      <c r="M347" s="12"/>
    </row>
    <row r="348" spans="1:13" x14ac:dyDescent="0.2">
      <c r="A348" s="12" t="s">
        <v>236</v>
      </c>
      <c r="B348" s="12" t="s">
        <v>245</v>
      </c>
      <c r="C348" s="46">
        <v>0</v>
      </c>
      <c r="K348" s="12"/>
      <c r="L348" s="12"/>
      <c r="M348" s="12"/>
    </row>
    <row r="349" spans="1:13" x14ac:dyDescent="0.2">
      <c r="A349" s="12" t="s">
        <v>593</v>
      </c>
      <c r="B349" s="12" t="s">
        <v>601</v>
      </c>
      <c r="C349" s="46">
        <v>0</v>
      </c>
      <c r="K349" s="12"/>
      <c r="L349" s="12"/>
      <c r="M349" s="12"/>
    </row>
    <row r="350" spans="1:13" x14ac:dyDescent="0.2">
      <c r="A350" s="12" t="s">
        <v>446</v>
      </c>
      <c r="B350" s="12" t="s">
        <v>464</v>
      </c>
      <c r="C350" s="46">
        <v>0</v>
      </c>
      <c r="K350" s="12"/>
      <c r="L350" s="12"/>
      <c r="M350" s="12"/>
    </row>
    <row r="351" spans="1:13" x14ac:dyDescent="0.2">
      <c r="A351" s="12" t="s">
        <v>709</v>
      </c>
      <c r="B351" s="12" t="s">
        <v>713</v>
      </c>
      <c r="C351" s="46">
        <v>0</v>
      </c>
      <c r="K351" s="12"/>
      <c r="L351" s="12"/>
      <c r="M351" s="12"/>
    </row>
    <row r="352" spans="1:13" x14ac:dyDescent="0.2">
      <c r="A352" s="12" t="s">
        <v>264</v>
      </c>
      <c r="B352" s="12" t="s">
        <v>316</v>
      </c>
      <c r="C352" s="46">
        <v>0</v>
      </c>
      <c r="K352" s="12"/>
      <c r="L352" s="12"/>
      <c r="M352" s="12"/>
    </row>
    <row r="353" spans="1:13" x14ac:dyDescent="0.2">
      <c r="A353" s="12" t="s">
        <v>550</v>
      </c>
      <c r="B353" s="12" t="s">
        <v>552</v>
      </c>
      <c r="C353" s="46">
        <v>30</v>
      </c>
      <c r="K353" s="12"/>
      <c r="L353" s="12"/>
      <c r="M353" s="12"/>
    </row>
    <row r="354" spans="1:13" x14ac:dyDescent="0.2">
      <c r="A354" s="12" t="s">
        <v>222</v>
      </c>
      <c r="B354" s="12" t="s">
        <v>223</v>
      </c>
      <c r="C354" s="46">
        <v>30</v>
      </c>
      <c r="K354" s="12"/>
      <c r="L354" s="12"/>
      <c r="M354" s="12"/>
    </row>
    <row r="355" spans="1:13" x14ac:dyDescent="0.2">
      <c r="A355" s="12" t="s">
        <v>544</v>
      </c>
      <c r="B355" s="12" t="s">
        <v>545</v>
      </c>
      <c r="C355" s="46">
        <v>20</v>
      </c>
      <c r="K355" s="12"/>
      <c r="L355" s="12"/>
      <c r="M355" s="12"/>
    </row>
    <row r="356" spans="1:13" x14ac:dyDescent="0.2">
      <c r="A356" s="12" t="s">
        <v>548</v>
      </c>
      <c r="B356" s="12" t="s">
        <v>549</v>
      </c>
      <c r="C356" s="46">
        <v>5</v>
      </c>
      <c r="K356" s="12"/>
      <c r="L356" s="12"/>
      <c r="M356" s="12"/>
    </row>
    <row r="357" spans="1:13" x14ac:dyDescent="0.2">
      <c r="A357" s="12" t="s">
        <v>612</v>
      </c>
      <c r="B357" s="12" t="s">
        <v>613</v>
      </c>
      <c r="C357" s="46">
        <v>25</v>
      </c>
      <c r="K357" s="12"/>
      <c r="L357" s="12"/>
      <c r="M357" s="12"/>
    </row>
    <row r="358" spans="1:13" x14ac:dyDescent="0.2">
      <c r="A358" s="12" t="s">
        <v>645</v>
      </c>
      <c r="B358" s="12" t="s">
        <v>648</v>
      </c>
      <c r="C358" s="46">
        <v>15</v>
      </c>
      <c r="K358" s="12"/>
      <c r="L358" s="12"/>
      <c r="M358" s="12"/>
    </row>
    <row r="359" spans="1:13" x14ac:dyDescent="0.2">
      <c r="A359" s="12" t="s">
        <v>264</v>
      </c>
      <c r="B359" s="12" t="s">
        <v>317</v>
      </c>
      <c r="C359" s="46">
        <v>0</v>
      </c>
      <c r="K359" s="12"/>
      <c r="L359" s="12"/>
      <c r="M359" s="12"/>
    </row>
    <row r="360" spans="1:13" x14ac:dyDescent="0.2">
      <c r="A360" s="12" t="s">
        <v>587</v>
      </c>
      <c r="B360" s="12" t="s">
        <v>588</v>
      </c>
      <c r="C360" s="46">
        <v>30</v>
      </c>
      <c r="K360" s="12"/>
      <c r="L360" s="12"/>
      <c r="M360" s="12"/>
    </row>
    <row r="361" spans="1:13" x14ac:dyDescent="0.2">
      <c r="A361" s="12" t="s">
        <v>118</v>
      </c>
      <c r="B361" s="12" t="s">
        <v>123</v>
      </c>
      <c r="C361" s="46">
        <v>10</v>
      </c>
      <c r="K361" s="12"/>
      <c r="L361" s="12"/>
      <c r="M361" s="12"/>
    </row>
    <row r="362" spans="1:13" x14ac:dyDescent="0.2">
      <c r="A362" s="12" t="s">
        <v>593</v>
      </c>
      <c r="B362" s="12" t="s">
        <v>602</v>
      </c>
      <c r="C362" s="46">
        <v>0</v>
      </c>
      <c r="K362" s="12"/>
      <c r="L362" s="12"/>
      <c r="M362" s="12"/>
    </row>
    <row r="363" spans="1:13" x14ac:dyDescent="0.2">
      <c r="A363" s="12" t="s">
        <v>582</v>
      </c>
      <c r="B363" s="12" t="s">
        <v>584</v>
      </c>
      <c r="C363" s="46">
        <v>0</v>
      </c>
      <c r="K363" s="12"/>
      <c r="L363" s="12"/>
      <c r="M363" s="12"/>
    </row>
    <row r="364" spans="1:13" x14ac:dyDescent="0.2">
      <c r="A364" s="12" t="s">
        <v>236</v>
      </c>
      <c r="B364" s="12" t="s">
        <v>246</v>
      </c>
      <c r="C364" s="46">
        <v>0</v>
      </c>
      <c r="K364" s="12"/>
      <c r="L364" s="12"/>
      <c r="M364" s="12"/>
    </row>
    <row r="365" spans="1:13" x14ac:dyDescent="0.2">
      <c r="A365" s="12" t="s">
        <v>528</v>
      </c>
      <c r="B365" s="12" t="s">
        <v>529</v>
      </c>
      <c r="C365" s="46">
        <v>25</v>
      </c>
      <c r="K365" s="12"/>
      <c r="L365" s="12"/>
      <c r="M365" s="12"/>
    </row>
    <row r="366" spans="1:13" x14ac:dyDescent="0.2">
      <c r="A366" s="12" t="s">
        <v>557</v>
      </c>
      <c r="B366" s="12" t="s">
        <v>562</v>
      </c>
      <c r="C366" s="46">
        <v>25</v>
      </c>
      <c r="K366" s="12"/>
      <c r="L366" s="12"/>
      <c r="M366" s="12"/>
    </row>
    <row r="367" spans="1:13" x14ac:dyDescent="0.2">
      <c r="A367" s="12" t="s">
        <v>555</v>
      </c>
      <c r="B367" s="12" t="s">
        <v>556</v>
      </c>
      <c r="C367" s="46">
        <v>5</v>
      </c>
      <c r="K367" s="12"/>
      <c r="L367" s="12"/>
      <c r="M367" s="12"/>
    </row>
    <row r="368" spans="1:13" x14ac:dyDescent="0.2">
      <c r="A368" s="12" t="s">
        <v>264</v>
      </c>
      <c r="B368" s="12" t="s">
        <v>318</v>
      </c>
      <c r="C368" s="46">
        <v>0</v>
      </c>
      <c r="K368" s="12"/>
      <c r="L368" s="12"/>
      <c r="M368" s="12"/>
    </row>
    <row r="369" spans="1:13" x14ac:dyDescent="0.2">
      <c r="A369" s="12" t="s">
        <v>557</v>
      </c>
      <c r="B369" s="12" t="s">
        <v>563</v>
      </c>
      <c r="C369" s="46">
        <v>15</v>
      </c>
      <c r="K369" s="12"/>
      <c r="L369" s="12"/>
      <c r="M369" s="12"/>
    </row>
    <row r="370" spans="1:13" x14ac:dyDescent="0.2">
      <c r="A370" s="12" t="s">
        <v>228</v>
      </c>
      <c r="B370" s="12" t="s">
        <v>229</v>
      </c>
      <c r="C370" s="46">
        <v>15</v>
      </c>
      <c r="K370" s="12"/>
      <c r="L370" s="12"/>
      <c r="M370" s="12"/>
    </row>
    <row r="371" spans="1:13" x14ac:dyDescent="0.2">
      <c r="A371" s="12" t="s">
        <v>397</v>
      </c>
      <c r="B371" s="12" t="s">
        <v>400</v>
      </c>
      <c r="C371" s="46">
        <v>30</v>
      </c>
      <c r="K371" s="12"/>
      <c r="L371" s="12"/>
      <c r="M371" s="12"/>
    </row>
    <row r="372" spans="1:13" x14ac:dyDescent="0.2">
      <c r="A372" s="12" t="s">
        <v>47</v>
      </c>
      <c r="B372" s="12" t="s">
        <v>58</v>
      </c>
      <c r="C372" s="46">
        <v>0</v>
      </c>
      <c r="K372" s="12"/>
      <c r="L372" s="12"/>
      <c r="M372" s="12"/>
    </row>
    <row r="373" spans="1:13" x14ac:dyDescent="0.2">
      <c r="A373" s="12" t="s">
        <v>771</v>
      </c>
      <c r="B373" s="12" t="s">
        <v>806</v>
      </c>
      <c r="C373" s="46">
        <v>0</v>
      </c>
      <c r="K373" s="12"/>
      <c r="L373" s="12"/>
      <c r="M373" s="12"/>
    </row>
    <row r="374" spans="1:13" x14ac:dyDescent="0.2">
      <c r="A374" s="12" t="s">
        <v>557</v>
      </c>
      <c r="B374" s="12" t="s">
        <v>564</v>
      </c>
      <c r="C374" s="46">
        <v>10</v>
      </c>
      <c r="K374" s="12"/>
      <c r="L374" s="12"/>
      <c r="M374" s="12"/>
    </row>
    <row r="375" spans="1:13" x14ac:dyDescent="0.2">
      <c r="A375" s="12" t="s">
        <v>557</v>
      </c>
      <c r="B375" s="12" t="s">
        <v>565</v>
      </c>
      <c r="C375" s="46">
        <v>15</v>
      </c>
      <c r="K375" s="12"/>
      <c r="L375" s="12"/>
      <c r="M375" s="12"/>
    </row>
    <row r="376" spans="1:13" x14ac:dyDescent="0.2">
      <c r="A376" s="12" t="s">
        <v>419</v>
      </c>
      <c r="B376" s="12" t="s">
        <v>431</v>
      </c>
      <c r="C376" s="46">
        <v>0</v>
      </c>
      <c r="K376" s="12"/>
      <c r="L376" s="12"/>
      <c r="M376" s="12"/>
    </row>
    <row r="377" spans="1:13" x14ac:dyDescent="0.2">
      <c r="A377" s="12" t="s">
        <v>771</v>
      </c>
      <c r="B377" s="12" t="s">
        <v>807</v>
      </c>
      <c r="C377" s="46">
        <v>0</v>
      </c>
      <c r="K377" s="12"/>
      <c r="L377" s="12"/>
      <c r="M377" s="12"/>
    </row>
    <row r="378" spans="1:13" x14ac:dyDescent="0.2">
      <c r="A378" s="12" t="s">
        <v>84</v>
      </c>
      <c r="B378" s="12" t="s">
        <v>85</v>
      </c>
      <c r="C378" s="46">
        <v>20</v>
      </c>
      <c r="K378" s="12"/>
      <c r="L378" s="12"/>
      <c r="M378" s="12"/>
    </row>
    <row r="379" spans="1:13" x14ac:dyDescent="0.2">
      <c r="A379" s="12" t="s">
        <v>446</v>
      </c>
      <c r="B379" s="12" t="s">
        <v>465</v>
      </c>
      <c r="C379" s="46">
        <v>0</v>
      </c>
      <c r="K379" s="12"/>
      <c r="L379" s="12"/>
      <c r="M379" s="12"/>
    </row>
    <row r="380" spans="1:13" x14ac:dyDescent="0.2">
      <c r="A380" s="12" t="s">
        <v>446</v>
      </c>
      <c r="B380" s="12" t="s">
        <v>466</v>
      </c>
      <c r="C380" s="46">
        <v>0</v>
      </c>
      <c r="K380" s="12"/>
      <c r="L380" s="12"/>
      <c r="M380" s="12"/>
    </row>
    <row r="381" spans="1:13" x14ac:dyDescent="0.2">
      <c r="A381" s="12" t="s">
        <v>264</v>
      </c>
      <c r="B381" s="12" t="s">
        <v>319</v>
      </c>
      <c r="C381" s="46">
        <v>0</v>
      </c>
      <c r="K381" s="12"/>
      <c r="L381" s="12"/>
      <c r="M381" s="12"/>
    </row>
    <row r="382" spans="1:13" x14ac:dyDescent="0.2">
      <c r="A382" s="12" t="s">
        <v>700</v>
      </c>
      <c r="B382" s="12" t="s">
        <v>701</v>
      </c>
      <c r="C382" s="46">
        <v>35</v>
      </c>
      <c r="K382" s="12"/>
      <c r="L382" s="12"/>
      <c r="M382" s="12"/>
    </row>
    <row r="383" spans="1:13" x14ac:dyDescent="0.2">
      <c r="A383" s="12" t="s">
        <v>771</v>
      </c>
      <c r="B383" s="12" t="s">
        <v>808</v>
      </c>
      <c r="C383" s="46">
        <v>0</v>
      </c>
      <c r="K383" s="12"/>
      <c r="L383" s="12"/>
      <c r="M383" s="12"/>
    </row>
    <row r="384" spans="1:13" x14ac:dyDescent="0.2">
      <c r="A384" s="12" t="s">
        <v>530</v>
      </c>
      <c r="B384" s="12" t="s">
        <v>531</v>
      </c>
      <c r="C384" s="46">
        <v>30</v>
      </c>
      <c r="K384" s="12"/>
      <c r="L384" s="12"/>
      <c r="M384" s="12"/>
    </row>
    <row r="385" spans="1:13" x14ac:dyDescent="0.2">
      <c r="A385" s="12" t="s">
        <v>86</v>
      </c>
      <c r="B385" s="12" t="s">
        <v>96</v>
      </c>
      <c r="C385" s="46">
        <v>0</v>
      </c>
      <c r="K385" s="12"/>
      <c r="L385" s="12"/>
      <c r="M385" s="12"/>
    </row>
    <row r="386" spans="1:13" x14ac:dyDescent="0.2">
      <c r="A386" s="12" t="s">
        <v>557</v>
      </c>
      <c r="B386" s="12" t="s">
        <v>566</v>
      </c>
      <c r="C386" s="46">
        <v>10</v>
      </c>
      <c r="K386" s="12"/>
      <c r="L386" s="12"/>
      <c r="M386" s="12"/>
    </row>
    <row r="387" spans="1:13" x14ac:dyDescent="0.2">
      <c r="A387" s="12" t="s">
        <v>821</v>
      </c>
      <c r="B387" s="12" t="s">
        <v>822</v>
      </c>
      <c r="C387" s="46">
        <v>10</v>
      </c>
      <c r="K387" s="12"/>
      <c r="L387" s="12"/>
      <c r="M387" s="12"/>
    </row>
    <row r="388" spans="1:13" x14ac:dyDescent="0.2">
      <c r="A388" s="12" t="s">
        <v>236</v>
      </c>
      <c r="B388" s="12" t="s">
        <v>247</v>
      </c>
      <c r="C388" s="46">
        <v>0</v>
      </c>
      <c r="K388" s="12"/>
      <c r="L388" s="12"/>
      <c r="M388" s="12"/>
    </row>
    <row r="389" spans="1:13" x14ac:dyDescent="0.2">
      <c r="A389" s="12" t="s">
        <v>145</v>
      </c>
      <c r="B389" s="12" t="s">
        <v>155</v>
      </c>
      <c r="C389" s="46">
        <v>0</v>
      </c>
      <c r="K389" s="12"/>
      <c r="L389" s="12"/>
      <c r="M389" s="12"/>
    </row>
    <row r="390" spans="1:13" x14ac:dyDescent="0.2">
      <c r="A390" s="12" t="s">
        <v>709</v>
      </c>
      <c r="B390" s="12" t="s">
        <v>714</v>
      </c>
      <c r="C390" s="46">
        <v>0</v>
      </c>
      <c r="K390" s="12"/>
      <c r="L390" s="12"/>
      <c r="M390" s="12"/>
    </row>
    <row r="391" spans="1:13" x14ac:dyDescent="0.2">
      <c r="A391" s="12" t="s">
        <v>187</v>
      </c>
      <c r="B391" s="12" t="s">
        <v>188</v>
      </c>
      <c r="C391" s="46">
        <v>0</v>
      </c>
      <c r="K391" s="12"/>
      <c r="L391" s="12"/>
      <c r="M391" s="12"/>
    </row>
    <row r="392" spans="1:13" x14ac:dyDescent="0.2">
      <c r="A392" s="12" t="s">
        <v>669</v>
      </c>
      <c r="B392" s="12" t="s">
        <v>670</v>
      </c>
      <c r="C392" s="46">
        <v>35</v>
      </c>
      <c r="K392" s="12"/>
      <c r="L392" s="12"/>
      <c r="M392" s="12"/>
    </row>
    <row r="393" spans="1:13" x14ac:dyDescent="0.2">
      <c r="A393" s="12" t="s">
        <v>419</v>
      </c>
      <c r="B393" s="12" t="s">
        <v>432</v>
      </c>
      <c r="C393" s="46">
        <v>0</v>
      </c>
      <c r="K393" s="12"/>
      <c r="L393" s="12"/>
      <c r="M393" s="12"/>
    </row>
    <row r="394" spans="1:13" x14ac:dyDescent="0.2">
      <c r="A394" s="12" t="s">
        <v>348</v>
      </c>
      <c r="B394" s="12" t="s">
        <v>354</v>
      </c>
      <c r="C394" s="46">
        <v>0</v>
      </c>
      <c r="K394" s="12"/>
      <c r="L394" s="12"/>
      <c r="M394" s="12"/>
    </row>
    <row r="395" spans="1:13" x14ac:dyDescent="0.2">
      <c r="A395" s="12" t="s">
        <v>348</v>
      </c>
      <c r="B395" s="12" t="s">
        <v>355</v>
      </c>
      <c r="C395" s="46">
        <v>0</v>
      </c>
      <c r="K395" s="12"/>
      <c r="L395" s="12"/>
      <c r="M395" s="12"/>
    </row>
    <row r="396" spans="1:13" x14ac:dyDescent="0.2">
      <c r="A396" s="12" t="s">
        <v>348</v>
      </c>
      <c r="B396" s="12" t="s">
        <v>356</v>
      </c>
      <c r="C396" s="46">
        <v>0</v>
      </c>
      <c r="K396" s="12"/>
      <c r="L396" s="12"/>
      <c r="M396" s="12"/>
    </row>
    <row r="397" spans="1:13" x14ac:dyDescent="0.2">
      <c r="A397" s="12" t="s">
        <v>264</v>
      </c>
      <c r="B397" s="12" t="s">
        <v>320</v>
      </c>
      <c r="C397" s="46">
        <v>0</v>
      </c>
      <c r="K397" s="12"/>
      <c r="L397" s="12"/>
      <c r="M397" s="12"/>
    </row>
    <row r="398" spans="1:13" x14ac:dyDescent="0.2">
      <c r="A398" s="12" t="s">
        <v>391</v>
      </c>
      <c r="B398" s="12" t="s">
        <v>395</v>
      </c>
      <c r="C398" s="46">
        <v>25</v>
      </c>
      <c r="K398" s="12"/>
      <c r="L398" s="12"/>
      <c r="M398" s="12"/>
    </row>
    <row r="399" spans="1:13" x14ac:dyDescent="0.2">
      <c r="A399" s="12" t="s">
        <v>264</v>
      </c>
      <c r="B399" s="12" t="s">
        <v>321</v>
      </c>
      <c r="C399" s="46">
        <v>0</v>
      </c>
      <c r="K399" s="12"/>
      <c r="L399" s="12"/>
      <c r="M399" s="12"/>
    </row>
    <row r="400" spans="1:13" x14ac:dyDescent="0.2">
      <c r="A400" s="12" t="s">
        <v>495</v>
      </c>
      <c r="B400" s="12" t="s">
        <v>506</v>
      </c>
      <c r="C400" s="46">
        <v>5</v>
      </c>
      <c r="K400" s="12"/>
      <c r="L400" s="12"/>
      <c r="M400" s="12"/>
    </row>
    <row r="401" spans="1:13" x14ac:dyDescent="0.2">
      <c r="A401" s="12" t="s">
        <v>625</v>
      </c>
      <c r="B401" s="12" t="s">
        <v>626</v>
      </c>
      <c r="C401" s="46">
        <v>10</v>
      </c>
      <c r="K401" s="12"/>
      <c r="L401" s="12"/>
      <c r="M401" s="12"/>
    </row>
    <row r="402" spans="1:13" x14ac:dyDescent="0.2">
      <c r="A402" s="12" t="s">
        <v>446</v>
      </c>
      <c r="B402" s="12" t="s">
        <v>467</v>
      </c>
      <c r="C402" s="46">
        <v>0</v>
      </c>
      <c r="K402" s="12"/>
      <c r="L402" s="12"/>
      <c r="M402" s="12"/>
    </row>
    <row r="403" spans="1:13" x14ac:dyDescent="0.2">
      <c r="A403" s="12" t="s">
        <v>485</v>
      </c>
      <c r="B403" s="12" t="s">
        <v>490</v>
      </c>
      <c r="C403" s="46">
        <v>20</v>
      </c>
      <c r="K403" s="12"/>
      <c r="L403" s="12"/>
      <c r="M403" s="12"/>
    </row>
    <row r="404" spans="1:13" x14ac:dyDescent="0.2">
      <c r="A404" s="12" t="s">
        <v>174</v>
      </c>
      <c r="B404" s="12" t="s">
        <v>179</v>
      </c>
      <c r="C404" s="46">
        <v>25</v>
      </c>
      <c r="K404" s="12"/>
      <c r="L404" s="12"/>
      <c r="M404" s="12"/>
    </row>
    <row r="405" spans="1:13" x14ac:dyDescent="0.2">
      <c r="A405" s="12" t="s">
        <v>145</v>
      </c>
      <c r="B405" s="12" t="s">
        <v>156</v>
      </c>
      <c r="C405" s="46">
        <v>0</v>
      </c>
      <c r="K405" s="12"/>
      <c r="L405" s="12"/>
      <c r="M405" s="12"/>
    </row>
    <row r="406" spans="1:13" x14ac:dyDescent="0.2">
      <c r="A406" s="12" t="s">
        <v>419</v>
      </c>
      <c r="B406" s="12" t="s">
        <v>433</v>
      </c>
      <c r="C406" s="46">
        <v>0</v>
      </c>
      <c r="K406" s="12"/>
      <c r="L406" s="12"/>
      <c r="M406" s="12"/>
    </row>
    <row r="407" spans="1:13" x14ac:dyDescent="0.2">
      <c r="A407" s="12" t="s">
        <v>74</v>
      </c>
      <c r="B407" s="12" t="s">
        <v>77</v>
      </c>
      <c r="C407" s="46">
        <v>5</v>
      </c>
      <c r="K407" s="12"/>
      <c r="L407" s="12"/>
      <c r="M407" s="12"/>
    </row>
    <row r="408" spans="1:13" x14ac:dyDescent="0.2">
      <c r="A408" s="12" t="s">
        <v>168</v>
      </c>
      <c r="B408" s="12" t="s">
        <v>169</v>
      </c>
      <c r="C408" s="46">
        <v>35</v>
      </c>
      <c r="K408" s="12"/>
      <c r="L408" s="12"/>
      <c r="M408" s="12"/>
    </row>
    <row r="409" spans="1:13" x14ac:dyDescent="0.2">
      <c r="A409" s="12" t="s">
        <v>348</v>
      </c>
      <c r="B409" s="12" t="s">
        <v>357</v>
      </c>
      <c r="C409" s="46">
        <v>0</v>
      </c>
      <c r="K409" s="12"/>
      <c r="L409" s="12"/>
      <c r="M409" s="12"/>
    </row>
    <row r="410" spans="1:13" x14ac:dyDescent="0.2">
      <c r="A410" s="12" t="s">
        <v>264</v>
      </c>
      <c r="B410" s="12" t="s">
        <v>322</v>
      </c>
      <c r="C410" s="46">
        <v>0</v>
      </c>
      <c r="K410" s="12"/>
      <c r="L410" s="12"/>
      <c r="M410" s="12"/>
    </row>
    <row r="411" spans="1:13" x14ac:dyDescent="0.2">
      <c r="A411" s="12" t="s">
        <v>419</v>
      </c>
      <c r="B411" s="12" t="s">
        <v>434</v>
      </c>
      <c r="C411" s="46">
        <v>0</v>
      </c>
      <c r="K411" s="12"/>
      <c r="L411" s="12"/>
      <c r="M411" s="12"/>
    </row>
    <row r="412" spans="1:13" x14ac:dyDescent="0.2">
      <c r="A412" s="12" t="s">
        <v>264</v>
      </c>
      <c r="B412" s="12" t="s">
        <v>323</v>
      </c>
      <c r="C412" s="46">
        <v>0</v>
      </c>
      <c r="K412" s="12"/>
      <c r="L412" s="12"/>
      <c r="M412" s="12"/>
    </row>
    <row r="413" spans="1:13" x14ac:dyDescent="0.2">
      <c r="A413" s="12" t="s">
        <v>86</v>
      </c>
      <c r="B413" s="12" t="s">
        <v>97</v>
      </c>
      <c r="C413" s="46">
        <v>0</v>
      </c>
      <c r="K413" s="12"/>
      <c r="L413" s="12"/>
      <c r="M413" s="12"/>
    </row>
    <row r="414" spans="1:13" x14ac:dyDescent="0.2">
      <c r="A414" s="12" t="s">
        <v>391</v>
      </c>
      <c r="B414" s="12" t="s">
        <v>396</v>
      </c>
      <c r="C414" s="46">
        <v>25</v>
      </c>
      <c r="K414" s="12"/>
      <c r="L414" s="12"/>
      <c r="M414" s="12"/>
    </row>
    <row r="415" spans="1:13" x14ac:dyDescent="0.2">
      <c r="A415" s="12" t="s">
        <v>47</v>
      </c>
      <c r="B415" s="12" t="s">
        <v>59</v>
      </c>
      <c r="C415" s="46">
        <v>0</v>
      </c>
      <c r="K415" s="12"/>
      <c r="L415" s="12"/>
      <c r="M415" s="12"/>
    </row>
    <row r="416" spans="1:13" x14ac:dyDescent="0.2">
      <c r="A416" s="12" t="s">
        <v>614</v>
      </c>
      <c r="B416" s="12" t="s">
        <v>615</v>
      </c>
      <c r="C416" s="46">
        <v>35</v>
      </c>
      <c r="K416" s="12"/>
      <c r="L416" s="12"/>
      <c r="M416" s="12"/>
    </row>
    <row r="417" spans="1:13" x14ac:dyDescent="0.2">
      <c r="A417" s="12" t="s">
        <v>199</v>
      </c>
      <c r="B417" s="12" t="s">
        <v>200</v>
      </c>
      <c r="C417" s="46">
        <v>0</v>
      </c>
      <c r="K417" s="12"/>
      <c r="L417" s="12"/>
      <c r="M417" s="12"/>
    </row>
    <row r="418" spans="1:13" x14ac:dyDescent="0.2">
      <c r="A418" s="12" t="s">
        <v>557</v>
      </c>
      <c r="B418" s="12" t="s">
        <v>567</v>
      </c>
      <c r="C418" s="46">
        <v>20</v>
      </c>
      <c r="K418" s="12"/>
      <c r="L418" s="12"/>
      <c r="M418" s="12"/>
    </row>
    <row r="419" spans="1:13" x14ac:dyDescent="0.2">
      <c r="A419" s="12" t="s">
        <v>145</v>
      </c>
      <c r="B419" s="12" t="s">
        <v>157</v>
      </c>
      <c r="C419" s="46">
        <v>0</v>
      </c>
      <c r="K419" s="12"/>
      <c r="L419" s="12"/>
      <c r="M419" s="12"/>
    </row>
    <row r="420" spans="1:13" x14ac:dyDescent="0.2">
      <c r="A420" s="12" t="s">
        <v>771</v>
      </c>
      <c r="B420" s="12" t="s">
        <v>809</v>
      </c>
      <c r="C420" s="46">
        <v>0</v>
      </c>
      <c r="K420" s="12"/>
      <c r="L420" s="12"/>
      <c r="M420" s="12"/>
    </row>
    <row r="421" spans="1:13" x14ac:dyDescent="0.2">
      <c r="A421" s="12" t="s">
        <v>553</v>
      </c>
      <c r="B421" s="12" t="s">
        <v>554</v>
      </c>
      <c r="C421" s="46">
        <v>35</v>
      </c>
      <c r="K421" s="12"/>
      <c r="L421" s="12"/>
      <c r="M421" s="12"/>
    </row>
    <row r="422" spans="1:13" x14ac:dyDescent="0.2">
      <c r="A422" s="12" t="s">
        <v>47</v>
      </c>
      <c r="B422" s="12" t="s">
        <v>986</v>
      </c>
      <c r="C422" s="46">
        <v>0</v>
      </c>
      <c r="K422" s="12"/>
      <c r="L422" s="12"/>
      <c r="M422" s="12"/>
    </row>
    <row r="423" spans="1:13" x14ac:dyDescent="0.2">
      <c r="A423" s="12" t="s">
        <v>264</v>
      </c>
      <c r="B423" s="12" t="s">
        <v>324</v>
      </c>
      <c r="C423" s="46">
        <v>0</v>
      </c>
      <c r="K423" s="12"/>
      <c r="L423" s="12"/>
      <c r="M423" s="12"/>
    </row>
    <row r="424" spans="1:13" x14ac:dyDescent="0.2">
      <c r="A424" s="12" t="s">
        <v>557</v>
      </c>
      <c r="B424" s="12" t="s">
        <v>568</v>
      </c>
      <c r="C424" s="46">
        <v>25</v>
      </c>
      <c r="K424" s="12"/>
      <c r="L424" s="12"/>
      <c r="M424" s="12"/>
    </row>
    <row r="425" spans="1:13" x14ac:dyDescent="0.2">
      <c r="A425" s="12" t="s">
        <v>748</v>
      </c>
      <c r="B425" s="12" t="s">
        <v>749</v>
      </c>
      <c r="C425" s="46">
        <v>30</v>
      </c>
      <c r="K425" s="12"/>
      <c r="L425" s="12"/>
      <c r="M425" s="12"/>
    </row>
    <row r="426" spans="1:13" x14ac:dyDescent="0.2">
      <c r="A426" s="12" t="s">
        <v>363</v>
      </c>
      <c r="B426" s="12" t="s">
        <v>364</v>
      </c>
      <c r="C426" s="46">
        <v>25</v>
      </c>
      <c r="K426" s="12"/>
      <c r="L426" s="12"/>
      <c r="M426" s="12"/>
    </row>
    <row r="427" spans="1:13" x14ac:dyDescent="0.2">
      <c r="A427" s="12" t="s">
        <v>47</v>
      </c>
      <c r="B427" s="12" t="s">
        <v>60</v>
      </c>
      <c r="C427" s="46">
        <v>0</v>
      </c>
      <c r="K427" s="12"/>
      <c r="L427" s="12"/>
      <c r="M427" s="12"/>
    </row>
    <row r="428" spans="1:13" x14ac:dyDescent="0.2">
      <c r="A428" s="12" t="s">
        <v>264</v>
      </c>
      <c r="B428" s="12" t="s">
        <v>325</v>
      </c>
      <c r="C428" s="46">
        <v>0</v>
      </c>
      <c r="K428" s="12"/>
      <c r="L428" s="12"/>
      <c r="M428" s="12"/>
    </row>
    <row r="429" spans="1:13" x14ac:dyDescent="0.2">
      <c r="A429" s="12" t="s">
        <v>264</v>
      </c>
      <c r="B429" s="12" t="s">
        <v>326</v>
      </c>
      <c r="C429" s="46">
        <v>0</v>
      </c>
      <c r="K429" s="12"/>
      <c r="L429" s="12"/>
      <c r="M429" s="12"/>
    </row>
    <row r="430" spans="1:13" x14ac:dyDescent="0.2">
      <c r="A430" s="12" t="s">
        <v>446</v>
      </c>
      <c r="B430" s="12" t="s">
        <v>468</v>
      </c>
      <c r="C430" s="46">
        <v>0</v>
      </c>
      <c r="K430" s="12"/>
      <c r="L430" s="12"/>
      <c r="M430" s="12"/>
    </row>
    <row r="431" spans="1:13" x14ac:dyDescent="0.2">
      <c r="A431" s="12" t="s">
        <v>45</v>
      </c>
      <c r="B431" s="12" t="s">
        <v>46</v>
      </c>
      <c r="C431" s="46">
        <v>5</v>
      </c>
      <c r="K431" s="12"/>
      <c r="L431" s="12"/>
      <c r="M431" s="12"/>
    </row>
    <row r="432" spans="1:13" x14ac:dyDescent="0.2">
      <c r="A432" s="12" t="s">
        <v>446</v>
      </c>
      <c r="B432" s="12" t="s">
        <v>469</v>
      </c>
      <c r="C432" s="46">
        <v>0</v>
      </c>
      <c r="K432" s="12"/>
      <c r="L432" s="12"/>
      <c r="M432" s="12"/>
    </row>
    <row r="433" spans="1:13" x14ac:dyDescent="0.2">
      <c r="A433" s="12" t="s">
        <v>495</v>
      </c>
      <c r="B433" s="12" t="s">
        <v>507</v>
      </c>
      <c r="C433" s="46">
        <v>0</v>
      </c>
      <c r="K433" s="12"/>
      <c r="L433" s="12"/>
      <c r="M433" s="12"/>
    </row>
    <row r="434" spans="1:13" x14ac:dyDescent="0.2">
      <c r="A434" s="12" t="s">
        <v>621</v>
      </c>
      <c r="B434" s="12" t="s">
        <v>622</v>
      </c>
      <c r="C434" s="46">
        <v>0</v>
      </c>
      <c r="K434" s="12"/>
      <c r="L434" s="12"/>
      <c r="M434" s="12"/>
    </row>
    <row r="435" spans="1:13" x14ac:dyDescent="0.2">
      <c r="A435" s="12" t="s">
        <v>264</v>
      </c>
      <c r="B435" s="12" t="s">
        <v>327</v>
      </c>
      <c r="C435" s="46">
        <v>0</v>
      </c>
      <c r="K435" s="12"/>
      <c r="L435" s="12"/>
      <c r="M435" s="12"/>
    </row>
    <row r="436" spans="1:13" x14ac:dyDescent="0.2">
      <c r="A436" s="12" t="s">
        <v>25</v>
      </c>
      <c r="B436" s="12" t="s">
        <v>27</v>
      </c>
      <c r="C436" s="46">
        <v>35</v>
      </c>
      <c r="K436" s="12"/>
      <c r="L436" s="12"/>
      <c r="M436" s="12"/>
    </row>
    <row r="437" spans="1:13" x14ac:dyDescent="0.2">
      <c r="A437" s="12" t="s">
        <v>28</v>
      </c>
      <c r="B437" s="12" t="s">
        <v>27</v>
      </c>
      <c r="C437" s="46">
        <v>20</v>
      </c>
      <c r="K437" s="12"/>
      <c r="L437" s="12"/>
      <c r="M437" s="12"/>
    </row>
    <row r="438" spans="1:13" x14ac:dyDescent="0.2">
      <c r="A438" s="12" t="s">
        <v>30</v>
      </c>
      <c r="B438" s="12" t="s">
        <v>27</v>
      </c>
      <c r="C438" s="46">
        <v>25</v>
      </c>
      <c r="K438" s="12"/>
      <c r="L438" s="12"/>
      <c r="M438" s="12"/>
    </row>
    <row r="439" spans="1:13" x14ac:dyDescent="0.2">
      <c r="A439" s="12" t="s">
        <v>32</v>
      </c>
      <c r="B439" s="12" t="s">
        <v>27</v>
      </c>
      <c r="C439" s="46">
        <v>30</v>
      </c>
      <c r="K439" s="12"/>
      <c r="L439" s="12"/>
      <c r="M439" s="12"/>
    </row>
    <row r="440" spans="1:13" x14ac:dyDescent="0.2">
      <c r="A440" s="12" t="s">
        <v>41</v>
      </c>
      <c r="B440" s="12" t="s">
        <v>27</v>
      </c>
      <c r="C440" s="46">
        <v>0</v>
      </c>
      <c r="K440" s="12"/>
      <c r="L440" s="12"/>
      <c r="M440" s="12"/>
    </row>
    <row r="441" spans="1:13" x14ac:dyDescent="0.2">
      <c r="A441" s="12" t="s">
        <v>43</v>
      </c>
      <c r="B441" s="12" t="s">
        <v>27</v>
      </c>
      <c r="C441" s="46">
        <v>15</v>
      </c>
      <c r="K441" s="12"/>
      <c r="L441" s="12"/>
      <c r="M441" s="12"/>
    </row>
    <row r="442" spans="1:13" x14ac:dyDescent="0.2">
      <c r="A442" s="12" t="s">
        <v>45</v>
      </c>
      <c r="B442" s="12" t="s">
        <v>27</v>
      </c>
      <c r="C442" s="46">
        <v>5</v>
      </c>
      <c r="K442" s="12"/>
      <c r="L442" s="12"/>
      <c r="M442" s="12"/>
    </row>
    <row r="443" spans="1:13" x14ac:dyDescent="0.2">
      <c r="A443" s="12" t="s">
        <v>47</v>
      </c>
      <c r="B443" s="12" t="s">
        <v>27</v>
      </c>
      <c r="C443" s="46">
        <v>0</v>
      </c>
      <c r="K443" s="12"/>
      <c r="L443" s="12"/>
      <c r="M443" s="12"/>
    </row>
    <row r="444" spans="1:13" x14ac:dyDescent="0.2">
      <c r="A444" s="12" t="s">
        <v>70</v>
      </c>
      <c r="B444" s="12" t="s">
        <v>27</v>
      </c>
      <c r="C444" s="46">
        <v>0</v>
      </c>
      <c r="K444" s="12"/>
      <c r="L444" s="12"/>
      <c r="M444" s="12"/>
    </row>
    <row r="445" spans="1:13" x14ac:dyDescent="0.2">
      <c r="A445" s="12" t="s">
        <v>72</v>
      </c>
      <c r="B445" s="12" t="s">
        <v>27</v>
      </c>
      <c r="C445" s="46">
        <v>20</v>
      </c>
      <c r="K445" s="12"/>
      <c r="L445" s="12"/>
      <c r="M445" s="12"/>
    </row>
    <row r="446" spans="1:13" x14ac:dyDescent="0.2">
      <c r="A446" s="12" t="s">
        <v>74</v>
      </c>
      <c r="B446" s="12" t="s">
        <v>27</v>
      </c>
      <c r="C446" s="46">
        <v>5</v>
      </c>
      <c r="K446" s="12"/>
      <c r="L446" s="12"/>
      <c r="M446" s="12"/>
    </row>
    <row r="447" spans="1:13" x14ac:dyDescent="0.2">
      <c r="A447" s="12" t="s">
        <v>80</v>
      </c>
      <c r="B447" s="12" t="s">
        <v>27</v>
      </c>
      <c r="C447" s="46">
        <v>35</v>
      </c>
      <c r="K447" s="12"/>
      <c r="L447" s="12"/>
      <c r="M447" s="12"/>
    </row>
    <row r="448" spans="1:13" x14ac:dyDescent="0.2">
      <c r="A448" s="12" t="s">
        <v>84</v>
      </c>
      <c r="B448" s="12" t="s">
        <v>27</v>
      </c>
      <c r="C448" s="46">
        <v>20</v>
      </c>
      <c r="K448" s="12"/>
      <c r="L448" s="12"/>
      <c r="M448" s="12"/>
    </row>
    <row r="449" spans="1:13" x14ac:dyDescent="0.2">
      <c r="A449" s="12" t="s">
        <v>86</v>
      </c>
      <c r="B449" s="12" t="s">
        <v>27</v>
      </c>
      <c r="C449" s="46">
        <v>0</v>
      </c>
      <c r="K449" s="12"/>
      <c r="L449" s="12"/>
      <c r="M449" s="12"/>
    </row>
    <row r="450" spans="1:13" x14ac:dyDescent="0.2">
      <c r="A450" s="12" t="s">
        <v>101</v>
      </c>
      <c r="B450" s="12" t="s">
        <v>27</v>
      </c>
      <c r="C450" s="46">
        <v>25</v>
      </c>
      <c r="K450" s="12"/>
      <c r="L450" s="12"/>
      <c r="M450" s="12"/>
    </row>
    <row r="451" spans="1:13" x14ac:dyDescent="0.2">
      <c r="A451" s="12" t="s">
        <v>103</v>
      </c>
      <c r="B451" s="12" t="s">
        <v>27</v>
      </c>
      <c r="C451" s="46">
        <v>35</v>
      </c>
      <c r="K451" s="12"/>
      <c r="L451" s="12"/>
      <c r="M451" s="12"/>
    </row>
    <row r="452" spans="1:13" x14ac:dyDescent="0.2">
      <c r="A452" s="12" t="s">
        <v>107</v>
      </c>
      <c r="B452" s="12" t="s">
        <v>27</v>
      </c>
      <c r="C452" s="46">
        <v>20</v>
      </c>
      <c r="K452" s="12"/>
      <c r="L452" s="12"/>
      <c r="M452" s="12"/>
    </row>
    <row r="453" spans="1:13" x14ac:dyDescent="0.2">
      <c r="A453" s="12" t="s">
        <v>112</v>
      </c>
      <c r="B453" s="12" t="s">
        <v>27</v>
      </c>
      <c r="C453" s="46">
        <v>15</v>
      </c>
      <c r="K453" s="12"/>
      <c r="L453" s="12"/>
      <c r="M453" s="12"/>
    </row>
    <row r="454" spans="1:13" x14ac:dyDescent="0.2">
      <c r="A454" s="12" t="s">
        <v>115</v>
      </c>
      <c r="B454" s="12" t="s">
        <v>27</v>
      </c>
      <c r="C454" s="46">
        <v>20</v>
      </c>
      <c r="K454" s="12"/>
      <c r="L454" s="12"/>
      <c r="M454" s="12"/>
    </row>
    <row r="455" spans="1:13" x14ac:dyDescent="0.2">
      <c r="A455" s="12" t="s">
        <v>118</v>
      </c>
      <c r="B455" s="12" t="s">
        <v>27</v>
      </c>
      <c r="C455" s="46">
        <v>10</v>
      </c>
      <c r="K455" s="12"/>
      <c r="L455" s="12"/>
      <c r="M455" s="12"/>
    </row>
    <row r="456" spans="1:13" x14ac:dyDescent="0.2">
      <c r="A456" s="12" t="s">
        <v>128</v>
      </c>
      <c r="B456" s="12" t="s">
        <v>27</v>
      </c>
      <c r="C456" s="46">
        <v>15</v>
      </c>
      <c r="K456" s="12"/>
      <c r="L456" s="12"/>
      <c r="M456" s="12"/>
    </row>
    <row r="457" spans="1:13" x14ac:dyDescent="0.2">
      <c r="A457" s="12" t="s">
        <v>130</v>
      </c>
      <c r="B457" s="12" t="s">
        <v>27</v>
      </c>
      <c r="C457" s="46">
        <v>5</v>
      </c>
      <c r="K457" s="12"/>
      <c r="L457" s="12"/>
      <c r="M457" s="12"/>
    </row>
    <row r="458" spans="1:13" x14ac:dyDescent="0.2">
      <c r="A458" s="12" t="s">
        <v>132</v>
      </c>
      <c r="B458" s="12" t="s">
        <v>27</v>
      </c>
      <c r="C458" s="46">
        <v>25</v>
      </c>
      <c r="K458" s="12"/>
      <c r="L458" s="12"/>
      <c r="M458" s="12"/>
    </row>
    <row r="459" spans="1:13" x14ac:dyDescent="0.2">
      <c r="A459" s="12" t="s">
        <v>134</v>
      </c>
      <c r="B459" s="12" t="s">
        <v>27</v>
      </c>
      <c r="C459" s="46">
        <v>20</v>
      </c>
      <c r="K459" s="12"/>
      <c r="L459" s="12"/>
      <c r="M459" s="12"/>
    </row>
    <row r="460" spans="1:13" x14ac:dyDescent="0.2">
      <c r="A460" s="12" t="s">
        <v>136</v>
      </c>
      <c r="B460" s="12" t="s">
        <v>27</v>
      </c>
      <c r="C460" s="46">
        <v>30</v>
      </c>
      <c r="K460" s="12"/>
      <c r="L460" s="12"/>
      <c r="M460" s="12"/>
    </row>
    <row r="461" spans="1:13" x14ac:dyDescent="0.2">
      <c r="A461" s="12" t="s">
        <v>138</v>
      </c>
      <c r="B461" s="12" t="s">
        <v>27</v>
      </c>
      <c r="C461" s="46">
        <v>30</v>
      </c>
      <c r="K461" s="12"/>
      <c r="L461" s="12"/>
      <c r="M461" s="12"/>
    </row>
    <row r="462" spans="1:13" x14ac:dyDescent="0.2">
      <c r="A462" s="12" t="s">
        <v>140</v>
      </c>
      <c r="B462" s="12" t="s">
        <v>27</v>
      </c>
      <c r="C462" s="46">
        <v>25</v>
      </c>
      <c r="K462" s="12"/>
      <c r="L462" s="12"/>
      <c r="M462" s="12"/>
    </row>
    <row r="463" spans="1:13" x14ac:dyDescent="0.2">
      <c r="A463" s="12" t="s">
        <v>142</v>
      </c>
      <c r="B463" s="12" t="s">
        <v>27</v>
      </c>
      <c r="C463" s="46">
        <v>25</v>
      </c>
      <c r="K463" s="12"/>
      <c r="L463" s="12"/>
      <c r="M463" s="12"/>
    </row>
    <row r="464" spans="1:13" x14ac:dyDescent="0.2">
      <c r="A464" s="12" t="s">
        <v>145</v>
      </c>
      <c r="B464" s="12" t="s">
        <v>27</v>
      </c>
      <c r="C464" s="46">
        <v>0</v>
      </c>
      <c r="K464" s="12"/>
      <c r="L464" s="12"/>
      <c r="M464" s="12"/>
    </row>
    <row r="465" spans="1:13" x14ac:dyDescent="0.2">
      <c r="A465" s="12" t="s">
        <v>166</v>
      </c>
      <c r="B465" s="12" t="s">
        <v>27</v>
      </c>
      <c r="C465" s="46">
        <v>35</v>
      </c>
      <c r="K465" s="12"/>
      <c r="L465" s="12"/>
      <c r="M465" s="12"/>
    </row>
    <row r="466" spans="1:13" x14ac:dyDescent="0.2">
      <c r="A466" s="12" t="s">
        <v>168</v>
      </c>
      <c r="B466" s="12" t="s">
        <v>27</v>
      </c>
      <c r="C466" s="46">
        <v>35</v>
      </c>
      <c r="K466" s="12"/>
      <c r="L466" s="12"/>
      <c r="M466" s="12"/>
    </row>
    <row r="467" spans="1:13" x14ac:dyDescent="0.2">
      <c r="A467" s="12" t="s">
        <v>172</v>
      </c>
      <c r="B467" s="12" t="s">
        <v>27</v>
      </c>
      <c r="C467" s="46">
        <v>5</v>
      </c>
      <c r="K467" s="12"/>
      <c r="L467" s="12"/>
      <c r="M467" s="12"/>
    </row>
    <row r="468" spans="1:13" x14ac:dyDescent="0.2">
      <c r="A468" s="12" t="s">
        <v>174</v>
      </c>
      <c r="B468" s="12" t="s">
        <v>27</v>
      </c>
      <c r="C468" s="46">
        <v>25</v>
      </c>
      <c r="K468" s="12"/>
      <c r="L468" s="12"/>
      <c r="M468" s="12"/>
    </row>
    <row r="469" spans="1:13" x14ac:dyDescent="0.2">
      <c r="A469" s="12" t="s">
        <v>183</v>
      </c>
      <c r="B469" s="12" t="s">
        <v>27</v>
      </c>
      <c r="C469" s="46">
        <v>15</v>
      </c>
      <c r="K469" s="12"/>
      <c r="L469" s="12"/>
      <c r="M469" s="12"/>
    </row>
    <row r="470" spans="1:13" x14ac:dyDescent="0.2">
      <c r="A470" s="12" t="s">
        <v>189</v>
      </c>
      <c r="B470" s="12" t="s">
        <v>27</v>
      </c>
      <c r="C470" s="46">
        <v>5</v>
      </c>
      <c r="K470" s="12"/>
      <c r="L470" s="12"/>
      <c r="M470" s="12"/>
    </row>
    <row r="471" spans="1:13" x14ac:dyDescent="0.2">
      <c r="A471" s="12" t="s">
        <v>191</v>
      </c>
      <c r="B471" s="12" t="s">
        <v>27</v>
      </c>
      <c r="C471" s="46">
        <v>30</v>
      </c>
      <c r="K471" s="12"/>
      <c r="L471" s="12"/>
      <c r="M471" s="12"/>
    </row>
    <row r="472" spans="1:13" x14ac:dyDescent="0.2">
      <c r="A472" s="12" t="s">
        <v>193</v>
      </c>
      <c r="B472" s="12" t="s">
        <v>27</v>
      </c>
      <c r="C472" s="46">
        <v>0</v>
      </c>
      <c r="K472" s="12"/>
      <c r="L472" s="12"/>
      <c r="M472" s="12"/>
    </row>
    <row r="473" spans="1:13" x14ac:dyDescent="0.2">
      <c r="A473" s="12" t="s">
        <v>195</v>
      </c>
      <c r="B473" s="12" t="s">
        <v>27</v>
      </c>
      <c r="C473" s="46">
        <v>10</v>
      </c>
      <c r="K473" s="12"/>
      <c r="L473" s="12"/>
      <c r="M473" s="12"/>
    </row>
    <row r="474" spans="1:13" x14ac:dyDescent="0.2">
      <c r="A474" s="12" t="s">
        <v>199</v>
      </c>
      <c r="B474" s="12" t="s">
        <v>27</v>
      </c>
      <c r="C474" s="46">
        <v>0</v>
      </c>
      <c r="K474" s="12"/>
      <c r="L474" s="12"/>
      <c r="M474" s="12"/>
    </row>
    <row r="475" spans="1:13" x14ac:dyDescent="0.2">
      <c r="A475" s="12" t="s">
        <v>201</v>
      </c>
      <c r="B475" s="12" t="s">
        <v>27</v>
      </c>
      <c r="C475" s="46">
        <v>0</v>
      </c>
      <c r="K475" s="12"/>
      <c r="L475" s="12"/>
      <c r="M475" s="12"/>
    </row>
    <row r="476" spans="1:13" x14ac:dyDescent="0.2">
      <c r="A476" s="12" t="s">
        <v>203</v>
      </c>
      <c r="B476" s="12" t="s">
        <v>27</v>
      </c>
      <c r="C476" s="46">
        <v>0</v>
      </c>
      <c r="K476" s="12"/>
      <c r="L476" s="12"/>
      <c r="M476" s="12"/>
    </row>
    <row r="477" spans="1:13" x14ac:dyDescent="0.2">
      <c r="A477" s="12" t="s">
        <v>205</v>
      </c>
      <c r="B477" s="12" t="s">
        <v>27</v>
      </c>
      <c r="C477" s="46">
        <v>30</v>
      </c>
      <c r="K477" s="12"/>
      <c r="L477" s="12"/>
      <c r="M477" s="12"/>
    </row>
    <row r="478" spans="1:13" x14ac:dyDescent="0.2">
      <c r="A478" s="12" t="s">
        <v>207</v>
      </c>
      <c r="B478" s="12" t="s">
        <v>27</v>
      </c>
      <c r="C478" s="46">
        <v>0</v>
      </c>
      <c r="K478" s="12"/>
      <c r="L478" s="12"/>
      <c r="M478" s="12"/>
    </row>
    <row r="479" spans="1:13" x14ac:dyDescent="0.2">
      <c r="A479" s="12" t="s">
        <v>209</v>
      </c>
      <c r="B479" s="12" t="s">
        <v>27</v>
      </c>
      <c r="C479" s="46">
        <v>25</v>
      </c>
      <c r="K479" s="12"/>
      <c r="L479" s="12"/>
      <c r="M479" s="12"/>
    </row>
    <row r="480" spans="1:13" x14ac:dyDescent="0.2">
      <c r="A480" s="12" t="s">
        <v>211</v>
      </c>
      <c r="B480" s="12" t="s">
        <v>27</v>
      </c>
      <c r="C480" s="46">
        <v>15</v>
      </c>
      <c r="K480" s="12"/>
      <c r="L480" s="12"/>
      <c r="M480" s="12"/>
    </row>
    <row r="481" spans="1:13" x14ac:dyDescent="0.2">
      <c r="A481" s="12" t="s">
        <v>213</v>
      </c>
      <c r="B481" s="12" t="s">
        <v>27</v>
      </c>
      <c r="C481" s="46">
        <v>0</v>
      </c>
      <c r="K481" s="12"/>
      <c r="L481" s="12"/>
      <c r="M481" s="12"/>
    </row>
    <row r="482" spans="1:13" x14ac:dyDescent="0.2">
      <c r="A482" s="12" t="s">
        <v>214</v>
      </c>
      <c r="B482" s="12" t="s">
        <v>27</v>
      </c>
      <c r="C482" s="46">
        <v>15</v>
      </c>
      <c r="K482" s="12"/>
      <c r="L482" s="12"/>
      <c r="M482" s="12"/>
    </row>
    <row r="483" spans="1:13" x14ac:dyDescent="0.2">
      <c r="A483" s="12" t="s">
        <v>217</v>
      </c>
      <c r="B483" s="12" t="s">
        <v>27</v>
      </c>
      <c r="C483" s="46">
        <v>20</v>
      </c>
      <c r="K483" s="12"/>
      <c r="L483" s="12"/>
      <c r="M483" s="12"/>
    </row>
    <row r="484" spans="1:13" x14ac:dyDescent="0.2">
      <c r="A484" s="12" t="s">
        <v>220</v>
      </c>
      <c r="B484" s="12" t="s">
        <v>27</v>
      </c>
      <c r="C484" s="46">
        <v>15</v>
      </c>
      <c r="K484" s="12"/>
      <c r="L484" s="12"/>
      <c r="M484" s="12"/>
    </row>
    <row r="485" spans="1:13" x14ac:dyDescent="0.2">
      <c r="A485" s="12" t="s">
        <v>222</v>
      </c>
      <c r="B485" s="12" t="s">
        <v>27</v>
      </c>
      <c r="C485" s="46">
        <v>30</v>
      </c>
      <c r="K485" s="12"/>
      <c r="L485" s="12"/>
      <c r="M485" s="12"/>
    </row>
    <row r="486" spans="1:13" x14ac:dyDescent="0.2">
      <c r="A486" s="12" t="s">
        <v>224</v>
      </c>
      <c r="B486" s="12" t="s">
        <v>27</v>
      </c>
      <c r="C486" s="46">
        <v>35</v>
      </c>
      <c r="K486" s="12"/>
      <c r="L486" s="12"/>
      <c r="M486" s="12"/>
    </row>
    <row r="487" spans="1:13" x14ac:dyDescent="0.2">
      <c r="A487" s="12" t="s">
        <v>226</v>
      </c>
      <c r="B487" s="12" t="s">
        <v>27</v>
      </c>
      <c r="C487" s="46">
        <v>5</v>
      </c>
      <c r="K487" s="12"/>
      <c r="L487" s="12"/>
      <c r="M487" s="12"/>
    </row>
    <row r="488" spans="1:13" x14ac:dyDescent="0.2">
      <c r="A488" s="12" t="s">
        <v>228</v>
      </c>
      <c r="B488" s="12" t="s">
        <v>27</v>
      </c>
      <c r="C488" s="46">
        <v>15</v>
      </c>
      <c r="K488" s="12"/>
      <c r="L488" s="12"/>
      <c r="M488" s="12"/>
    </row>
    <row r="489" spans="1:13" x14ac:dyDescent="0.2">
      <c r="A489" s="12" t="s">
        <v>230</v>
      </c>
      <c r="B489" s="12" t="s">
        <v>27</v>
      </c>
      <c r="C489" s="46">
        <v>35</v>
      </c>
      <c r="K489" s="12"/>
      <c r="L489" s="12"/>
      <c r="M489" s="12"/>
    </row>
    <row r="490" spans="1:13" x14ac:dyDescent="0.2">
      <c r="A490" s="12" t="s">
        <v>232</v>
      </c>
      <c r="B490" s="12" t="s">
        <v>27</v>
      </c>
      <c r="C490" s="46">
        <v>25</v>
      </c>
      <c r="K490" s="12"/>
      <c r="L490" s="12"/>
      <c r="M490" s="12"/>
    </row>
    <row r="491" spans="1:13" x14ac:dyDescent="0.2">
      <c r="A491" s="12" t="s">
        <v>234</v>
      </c>
      <c r="B491" s="12" t="s">
        <v>27</v>
      </c>
      <c r="C491" s="46">
        <v>0</v>
      </c>
      <c r="K491" s="12"/>
      <c r="L491" s="12"/>
      <c r="M491" s="12"/>
    </row>
    <row r="492" spans="1:13" x14ac:dyDescent="0.2">
      <c r="A492" s="12" t="s">
        <v>236</v>
      </c>
      <c r="B492" s="12" t="s">
        <v>27</v>
      </c>
      <c r="C492" s="46">
        <v>0</v>
      </c>
      <c r="K492" s="12"/>
      <c r="L492" s="12"/>
      <c r="M492" s="12"/>
    </row>
    <row r="493" spans="1:13" x14ac:dyDescent="0.2">
      <c r="A493" s="12" t="s">
        <v>258</v>
      </c>
      <c r="B493" s="12" t="s">
        <v>27</v>
      </c>
      <c r="C493" s="46">
        <v>25</v>
      </c>
      <c r="K493" s="12"/>
      <c r="L493" s="12"/>
      <c r="M493" s="12"/>
    </row>
    <row r="494" spans="1:13" x14ac:dyDescent="0.2">
      <c r="A494" s="12" t="s">
        <v>260</v>
      </c>
      <c r="B494" s="12" t="s">
        <v>27</v>
      </c>
      <c r="C494" s="46">
        <v>25</v>
      </c>
      <c r="K494" s="12"/>
      <c r="L494" s="12"/>
      <c r="M494" s="12"/>
    </row>
    <row r="495" spans="1:13" x14ac:dyDescent="0.2">
      <c r="A495" s="12" t="s">
        <v>262</v>
      </c>
      <c r="B495" s="12" t="s">
        <v>27</v>
      </c>
      <c r="C495" s="46">
        <v>15</v>
      </c>
      <c r="K495" s="12"/>
      <c r="L495" s="12"/>
      <c r="M495" s="12"/>
    </row>
    <row r="496" spans="1:13" x14ac:dyDescent="0.2">
      <c r="A496" s="12" t="s">
        <v>264</v>
      </c>
      <c r="B496" s="12" t="s">
        <v>27</v>
      </c>
      <c r="C496" s="46">
        <v>0</v>
      </c>
      <c r="K496" s="12"/>
      <c r="L496" s="12"/>
      <c r="M496" s="12"/>
    </row>
    <row r="497" spans="1:13" x14ac:dyDescent="0.2">
      <c r="A497" s="12" t="s">
        <v>346</v>
      </c>
      <c r="B497" s="12" t="s">
        <v>27</v>
      </c>
      <c r="C497" s="46">
        <v>20</v>
      </c>
      <c r="K497" s="12"/>
      <c r="L497" s="12"/>
      <c r="M497" s="12"/>
    </row>
    <row r="498" spans="1:13" x14ac:dyDescent="0.2">
      <c r="A498" s="12" t="s">
        <v>348</v>
      </c>
      <c r="B498" s="12" t="s">
        <v>27</v>
      </c>
      <c r="C498" s="46">
        <v>0</v>
      </c>
      <c r="K498" s="12"/>
      <c r="L498" s="12"/>
      <c r="M498" s="12"/>
    </row>
    <row r="499" spans="1:13" x14ac:dyDescent="0.2">
      <c r="A499" s="12" t="s">
        <v>363</v>
      </c>
      <c r="B499" s="12" t="s">
        <v>27</v>
      </c>
      <c r="C499" s="46">
        <v>25</v>
      </c>
      <c r="K499" s="12"/>
      <c r="L499" s="12"/>
      <c r="M499" s="12"/>
    </row>
    <row r="500" spans="1:13" x14ac:dyDescent="0.2">
      <c r="A500" s="12" t="s">
        <v>368</v>
      </c>
      <c r="B500" s="12" t="s">
        <v>27</v>
      </c>
      <c r="C500" s="46">
        <v>20</v>
      </c>
      <c r="K500" s="12"/>
      <c r="L500" s="12"/>
      <c r="M500" s="12"/>
    </row>
    <row r="501" spans="1:13" x14ac:dyDescent="0.2">
      <c r="A501" s="12" t="s">
        <v>370</v>
      </c>
      <c r="B501" s="12" t="s">
        <v>27</v>
      </c>
      <c r="C501" s="46">
        <v>35</v>
      </c>
      <c r="K501" s="12"/>
      <c r="L501" s="12"/>
      <c r="M501" s="12"/>
    </row>
    <row r="502" spans="1:13" x14ac:dyDescent="0.2">
      <c r="A502" s="12" t="s">
        <v>372</v>
      </c>
      <c r="B502" s="12" t="s">
        <v>27</v>
      </c>
      <c r="C502" s="46">
        <v>25</v>
      </c>
      <c r="K502" s="12"/>
      <c r="L502" s="12"/>
      <c r="M502" s="12"/>
    </row>
    <row r="503" spans="1:13" x14ac:dyDescent="0.2">
      <c r="A503" s="12" t="s">
        <v>374</v>
      </c>
      <c r="B503" s="12" t="s">
        <v>27</v>
      </c>
      <c r="C503" s="46">
        <v>25</v>
      </c>
      <c r="K503" s="12"/>
      <c r="L503" s="12"/>
      <c r="M503" s="12"/>
    </row>
    <row r="504" spans="1:13" x14ac:dyDescent="0.2">
      <c r="A504" s="12" t="s">
        <v>376</v>
      </c>
      <c r="B504" s="12" t="s">
        <v>27</v>
      </c>
      <c r="C504" s="46">
        <v>35</v>
      </c>
      <c r="K504" s="12"/>
      <c r="L504" s="12"/>
      <c r="M504" s="12"/>
    </row>
    <row r="505" spans="1:13" x14ac:dyDescent="0.2">
      <c r="A505" s="12" t="s">
        <v>381</v>
      </c>
      <c r="B505" s="12" t="s">
        <v>27</v>
      </c>
      <c r="C505" s="46">
        <v>20</v>
      </c>
      <c r="K505" s="12"/>
      <c r="L505" s="12"/>
      <c r="M505" s="12"/>
    </row>
    <row r="506" spans="1:13" x14ac:dyDescent="0.2">
      <c r="A506" s="12" t="s">
        <v>386</v>
      </c>
      <c r="B506" s="12" t="s">
        <v>27</v>
      </c>
      <c r="C506" s="46">
        <v>5</v>
      </c>
      <c r="K506" s="12"/>
      <c r="L506" s="12"/>
      <c r="M506" s="12"/>
    </row>
    <row r="507" spans="1:13" x14ac:dyDescent="0.2">
      <c r="A507" s="12" t="s">
        <v>389</v>
      </c>
      <c r="B507" s="12" t="s">
        <v>27</v>
      </c>
      <c r="C507" s="46">
        <v>10</v>
      </c>
      <c r="K507" s="12"/>
      <c r="L507" s="12"/>
      <c r="M507" s="12"/>
    </row>
    <row r="508" spans="1:13" x14ac:dyDescent="0.2">
      <c r="A508" s="12" t="s">
        <v>391</v>
      </c>
      <c r="B508" s="12" t="s">
        <v>27</v>
      </c>
      <c r="C508" s="46">
        <v>30</v>
      </c>
      <c r="K508" s="12"/>
      <c r="L508" s="12"/>
      <c r="M508" s="12"/>
    </row>
    <row r="509" spans="1:13" x14ac:dyDescent="0.2">
      <c r="A509" s="12" t="s">
        <v>397</v>
      </c>
      <c r="B509" s="12" t="s">
        <v>27</v>
      </c>
      <c r="C509" s="46">
        <v>30</v>
      </c>
      <c r="K509" s="12"/>
      <c r="L509" s="12"/>
      <c r="M509" s="12"/>
    </row>
    <row r="510" spans="1:13" x14ac:dyDescent="0.2">
      <c r="A510" s="12" t="s">
        <v>402</v>
      </c>
      <c r="B510" s="12" t="s">
        <v>27</v>
      </c>
      <c r="C510" s="46">
        <v>35</v>
      </c>
      <c r="K510" s="12"/>
      <c r="L510" s="12"/>
      <c r="M510" s="12"/>
    </row>
    <row r="511" spans="1:13" x14ac:dyDescent="0.2">
      <c r="A511" s="12" t="s">
        <v>408</v>
      </c>
      <c r="B511" s="12" t="s">
        <v>27</v>
      </c>
      <c r="C511" s="46">
        <v>0</v>
      </c>
      <c r="K511" s="12"/>
      <c r="L511" s="12"/>
      <c r="M511" s="12"/>
    </row>
    <row r="512" spans="1:13" x14ac:dyDescent="0.2">
      <c r="A512" s="12" t="s">
        <v>412</v>
      </c>
      <c r="B512" s="12" t="s">
        <v>27</v>
      </c>
      <c r="C512" s="46">
        <v>10</v>
      </c>
      <c r="K512" s="12"/>
      <c r="L512" s="12"/>
      <c r="M512" s="12"/>
    </row>
    <row r="513" spans="1:13" x14ac:dyDescent="0.2">
      <c r="A513" s="12" t="s">
        <v>419</v>
      </c>
      <c r="B513" s="12" t="s">
        <v>27</v>
      </c>
      <c r="C513" s="46">
        <v>0</v>
      </c>
      <c r="K513" s="12"/>
      <c r="L513" s="12"/>
      <c r="M513" s="12"/>
    </row>
    <row r="514" spans="1:13" x14ac:dyDescent="0.2">
      <c r="A514" s="12" t="s">
        <v>445</v>
      </c>
      <c r="B514" s="12" t="s">
        <v>27</v>
      </c>
      <c r="C514" s="46">
        <v>0</v>
      </c>
      <c r="K514" s="12"/>
      <c r="L514" s="12"/>
      <c r="M514" s="12"/>
    </row>
    <row r="515" spans="1:13" x14ac:dyDescent="0.2">
      <c r="A515" s="12" t="s">
        <v>446</v>
      </c>
      <c r="B515" s="12" t="s">
        <v>27</v>
      </c>
      <c r="C515" s="46">
        <v>0</v>
      </c>
      <c r="K515" s="12"/>
      <c r="L515" s="12"/>
      <c r="M515" s="12"/>
    </row>
    <row r="516" spans="1:13" x14ac:dyDescent="0.2">
      <c r="A516" s="12" t="s">
        <v>480</v>
      </c>
      <c r="B516" s="12" t="s">
        <v>27</v>
      </c>
      <c r="C516" s="46">
        <v>20</v>
      </c>
      <c r="K516" s="12"/>
      <c r="L516" s="12"/>
      <c r="M516" s="12"/>
    </row>
    <row r="517" spans="1:13" x14ac:dyDescent="0.2">
      <c r="A517" s="12" t="s">
        <v>482</v>
      </c>
      <c r="B517" s="12" t="s">
        <v>27</v>
      </c>
      <c r="C517" s="46">
        <v>15</v>
      </c>
      <c r="K517" s="12"/>
      <c r="L517" s="12"/>
      <c r="M517" s="12"/>
    </row>
    <row r="518" spans="1:13" x14ac:dyDescent="0.2">
      <c r="A518" s="12" t="s">
        <v>485</v>
      </c>
      <c r="B518" s="12" t="s">
        <v>27</v>
      </c>
      <c r="C518" s="46">
        <v>20</v>
      </c>
      <c r="K518" s="12"/>
      <c r="L518" s="12"/>
      <c r="M518" s="12"/>
    </row>
    <row r="519" spans="1:13" x14ac:dyDescent="0.2">
      <c r="A519" s="12" t="s">
        <v>495</v>
      </c>
      <c r="B519" s="12" t="s">
        <v>27</v>
      </c>
      <c r="C519" s="46">
        <v>5</v>
      </c>
      <c r="K519" s="12"/>
      <c r="L519" s="12"/>
      <c r="M519" s="12"/>
    </row>
    <row r="520" spans="1:13" x14ac:dyDescent="0.2">
      <c r="A520" s="12" t="s">
        <v>516</v>
      </c>
      <c r="B520" s="12" t="s">
        <v>27</v>
      </c>
      <c r="C520" s="46">
        <v>25</v>
      </c>
      <c r="K520" s="12"/>
      <c r="L520" s="12"/>
      <c r="M520" s="12"/>
    </row>
    <row r="521" spans="1:13" x14ac:dyDescent="0.2">
      <c r="A521" s="12" t="s">
        <v>518</v>
      </c>
      <c r="B521" s="12" t="s">
        <v>27</v>
      </c>
      <c r="C521" s="46">
        <v>15</v>
      </c>
      <c r="K521" s="12"/>
      <c r="L521" s="12"/>
      <c r="M521" s="12"/>
    </row>
    <row r="522" spans="1:13" x14ac:dyDescent="0.2">
      <c r="A522" s="12" t="s">
        <v>520</v>
      </c>
      <c r="B522" s="12" t="s">
        <v>27</v>
      </c>
      <c r="C522" s="46">
        <v>25</v>
      </c>
      <c r="K522" s="12"/>
      <c r="L522" s="12"/>
      <c r="M522" s="12"/>
    </row>
    <row r="523" spans="1:13" x14ac:dyDescent="0.2">
      <c r="A523" s="12" t="s">
        <v>522</v>
      </c>
      <c r="B523" s="12" t="s">
        <v>27</v>
      </c>
      <c r="C523" s="46">
        <v>25</v>
      </c>
      <c r="K523" s="12"/>
      <c r="L523" s="12"/>
      <c r="M523" s="12"/>
    </row>
    <row r="524" spans="1:13" x14ac:dyDescent="0.2">
      <c r="A524" s="12" t="s">
        <v>524</v>
      </c>
      <c r="B524" s="12" t="s">
        <v>27</v>
      </c>
      <c r="C524" s="46">
        <v>0</v>
      </c>
      <c r="K524" s="12"/>
      <c r="L524" s="12"/>
      <c r="M524" s="12"/>
    </row>
    <row r="525" spans="1:13" x14ac:dyDescent="0.2">
      <c r="A525" s="12" t="s">
        <v>526</v>
      </c>
      <c r="B525" s="12" t="s">
        <v>27</v>
      </c>
      <c r="C525" s="46">
        <v>25</v>
      </c>
      <c r="K525" s="12"/>
      <c r="L525" s="12"/>
      <c r="M525" s="12"/>
    </row>
    <row r="526" spans="1:13" x14ac:dyDescent="0.2">
      <c r="A526" s="12" t="s">
        <v>528</v>
      </c>
      <c r="B526" s="12" t="s">
        <v>27</v>
      </c>
      <c r="C526" s="46">
        <v>25</v>
      </c>
      <c r="K526" s="12"/>
      <c r="L526" s="12"/>
      <c r="M526" s="12"/>
    </row>
    <row r="527" spans="1:13" x14ac:dyDescent="0.2">
      <c r="A527" s="12" t="s">
        <v>530</v>
      </c>
      <c r="B527" s="12" t="s">
        <v>27</v>
      </c>
      <c r="C527" s="46">
        <v>30</v>
      </c>
      <c r="K527" s="12"/>
      <c r="L527" s="12"/>
      <c r="M527" s="12"/>
    </row>
    <row r="528" spans="1:13" x14ac:dyDescent="0.2">
      <c r="A528" s="12" t="s">
        <v>532</v>
      </c>
      <c r="B528" s="12" t="s">
        <v>27</v>
      </c>
      <c r="C528" s="46">
        <v>35</v>
      </c>
      <c r="K528" s="12"/>
      <c r="L528" s="12"/>
      <c r="M528" s="12"/>
    </row>
    <row r="529" spans="1:13" x14ac:dyDescent="0.2">
      <c r="A529" s="12" t="s">
        <v>534</v>
      </c>
      <c r="B529" s="12" t="s">
        <v>27</v>
      </c>
      <c r="C529" s="46">
        <v>5</v>
      </c>
      <c r="K529" s="12"/>
      <c r="L529" s="12"/>
      <c r="M529" s="12"/>
    </row>
    <row r="530" spans="1:13" x14ac:dyDescent="0.2">
      <c r="A530" s="12" t="s">
        <v>538</v>
      </c>
      <c r="B530" s="12" t="s">
        <v>27</v>
      </c>
      <c r="C530" s="46">
        <v>25</v>
      </c>
      <c r="K530" s="12"/>
      <c r="L530" s="12"/>
      <c r="M530" s="12"/>
    </row>
    <row r="531" spans="1:13" x14ac:dyDescent="0.2">
      <c r="A531" s="12" t="s">
        <v>540</v>
      </c>
      <c r="B531" s="12" t="s">
        <v>27</v>
      </c>
      <c r="C531" s="46">
        <v>25</v>
      </c>
      <c r="K531" s="12"/>
      <c r="L531" s="12"/>
      <c r="M531" s="12"/>
    </row>
    <row r="532" spans="1:13" x14ac:dyDescent="0.2">
      <c r="A532" s="12" t="s">
        <v>542</v>
      </c>
      <c r="B532" s="12" t="s">
        <v>27</v>
      </c>
      <c r="C532" s="46">
        <v>10</v>
      </c>
      <c r="K532" s="12"/>
      <c r="L532" s="12"/>
      <c r="M532" s="12"/>
    </row>
    <row r="533" spans="1:13" x14ac:dyDescent="0.2">
      <c r="A533" s="12" t="s">
        <v>546</v>
      </c>
      <c r="B533" s="12" t="s">
        <v>27</v>
      </c>
      <c r="C533" s="46">
        <v>30</v>
      </c>
      <c r="K533" s="12"/>
      <c r="L533" s="12"/>
      <c r="M533" s="12"/>
    </row>
    <row r="534" spans="1:13" x14ac:dyDescent="0.2">
      <c r="A534" s="12" t="s">
        <v>550</v>
      </c>
      <c r="B534" s="12" t="s">
        <v>27</v>
      </c>
      <c r="C534" s="46">
        <v>10</v>
      </c>
      <c r="K534" s="12"/>
      <c r="L534" s="12"/>
      <c r="M534" s="12"/>
    </row>
    <row r="535" spans="1:13" x14ac:dyDescent="0.2">
      <c r="A535" s="12" t="s">
        <v>553</v>
      </c>
      <c r="B535" s="12" t="s">
        <v>27</v>
      </c>
      <c r="C535" s="46">
        <v>30</v>
      </c>
      <c r="K535" s="12"/>
      <c r="L535" s="12"/>
      <c r="M535" s="12"/>
    </row>
    <row r="536" spans="1:13" x14ac:dyDescent="0.2">
      <c r="A536" s="12" t="s">
        <v>557</v>
      </c>
      <c r="B536" s="12" t="s">
        <v>27</v>
      </c>
      <c r="C536" s="46">
        <v>15</v>
      </c>
      <c r="K536" s="12"/>
      <c r="L536" s="12"/>
      <c r="M536" s="12"/>
    </row>
    <row r="537" spans="1:13" x14ac:dyDescent="0.2">
      <c r="A537" s="12" t="s">
        <v>571</v>
      </c>
      <c r="B537" s="12" t="s">
        <v>27</v>
      </c>
      <c r="C537" s="46">
        <v>30</v>
      </c>
      <c r="K537" s="12"/>
      <c r="L537" s="12"/>
      <c r="M537" s="12"/>
    </row>
    <row r="538" spans="1:13" x14ac:dyDescent="0.2">
      <c r="A538" s="12" t="s">
        <v>576</v>
      </c>
      <c r="B538" s="12" t="s">
        <v>27</v>
      </c>
      <c r="C538" s="46">
        <v>15</v>
      </c>
      <c r="K538" s="12"/>
      <c r="L538" s="12"/>
      <c r="M538" s="12"/>
    </row>
    <row r="539" spans="1:13" x14ac:dyDescent="0.2">
      <c r="A539" s="12" t="s">
        <v>578</v>
      </c>
      <c r="B539" s="12" t="s">
        <v>27</v>
      </c>
      <c r="C539" s="46">
        <v>20</v>
      </c>
      <c r="K539" s="12"/>
      <c r="L539" s="12"/>
      <c r="M539" s="12"/>
    </row>
    <row r="540" spans="1:13" x14ac:dyDescent="0.2">
      <c r="A540" s="12" t="s">
        <v>580</v>
      </c>
      <c r="B540" s="12" t="s">
        <v>27</v>
      </c>
      <c r="C540" s="46">
        <v>5</v>
      </c>
      <c r="K540" s="12"/>
      <c r="L540" s="12"/>
      <c r="M540" s="12"/>
    </row>
    <row r="541" spans="1:13" x14ac:dyDescent="0.2">
      <c r="A541" s="12" t="s">
        <v>582</v>
      </c>
      <c r="B541" s="12" t="s">
        <v>27</v>
      </c>
      <c r="C541" s="46">
        <v>0</v>
      </c>
      <c r="K541" s="12"/>
      <c r="L541" s="12"/>
      <c r="M541" s="12"/>
    </row>
    <row r="542" spans="1:13" x14ac:dyDescent="0.2">
      <c r="A542" s="12" t="s">
        <v>587</v>
      </c>
      <c r="B542" s="12" t="s">
        <v>27</v>
      </c>
      <c r="C542" s="46">
        <v>30</v>
      </c>
      <c r="K542" s="12"/>
      <c r="L542" s="12"/>
      <c r="M542" s="12"/>
    </row>
    <row r="543" spans="1:13" x14ac:dyDescent="0.2">
      <c r="A543" s="12" t="s">
        <v>589</v>
      </c>
      <c r="B543" s="12" t="s">
        <v>27</v>
      </c>
      <c r="C543" s="46">
        <v>10</v>
      </c>
      <c r="K543" s="12"/>
      <c r="L543" s="12"/>
      <c r="M543" s="12"/>
    </row>
    <row r="544" spans="1:13" x14ac:dyDescent="0.2">
      <c r="A544" s="12" t="s">
        <v>591</v>
      </c>
      <c r="B544" s="12" t="s">
        <v>27</v>
      </c>
      <c r="C544" s="46">
        <v>30</v>
      </c>
      <c r="K544" s="12"/>
      <c r="L544" s="12"/>
      <c r="M544" s="12"/>
    </row>
    <row r="545" spans="1:13" x14ac:dyDescent="0.2">
      <c r="A545" s="12" t="s">
        <v>593</v>
      </c>
      <c r="B545" s="12" t="s">
        <v>27</v>
      </c>
      <c r="C545" s="46">
        <v>0</v>
      </c>
      <c r="K545" s="12"/>
      <c r="L545" s="12"/>
      <c r="M545" s="12"/>
    </row>
    <row r="546" spans="1:13" x14ac:dyDescent="0.2">
      <c r="A546" s="12" t="s">
        <v>607</v>
      </c>
      <c r="B546" s="12" t="s">
        <v>27</v>
      </c>
      <c r="C546" s="46">
        <v>0</v>
      </c>
      <c r="K546" s="12"/>
      <c r="L546" s="12"/>
      <c r="M546" s="12"/>
    </row>
    <row r="547" spans="1:13" x14ac:dyDescent="0.2">
      <c r="A547" s="12" t="s">
        <v>612</v>
      </c>
      <c r="B547" s="12" t="s">
        <v>27</v>
      </c>
      <c r="C547" s="46">
        <v>30</v>
      </c>
      <c r="K547" s="12"/>
      <c r="L547" s="12"/>
      <c r="M547" s="12"/>
    </row>
    <row r="548" spans="1:13" x14ac:dyDescent="0.2">
      <c r="A548" s="12" t="s">
        <v>614</v>
      </c>
      <c r="B548" s="12" t="s">
        <v>27</v>
      </c>
      <c r="C548" s="46">
        <v>35</v>
      </c>
      <c r="K548" s="12"/>
      <c r="L548" s="12"/>
      <c r="M548" s="12"/>
    </row>
    <row r="549" spans="1:13" x14ac:dyDescent="0.2">
      <c r="A549" s="12" t="s">
        <v>616</v>
      </c>
      <c r="B549" s="12" t="s">
        <v>27</v>
      </c>
      <c r="C549" s="46">
        <v>30</v>
      </c>
      <c r="K549" s="12"/>
      <c r="L549" s="12"/>
      <c r="M549" s="12"/>
    </row>
    <row r="550" spans="1:13" x14ac:dyDescent="0.2">
      <c r="A550" s="12" t="s">
        <v>619</v>
      </c>
      <c r="B550" s="12" t="s">
        <v>27</v>
      </c>
      <c r="C550" s="46">
        <v>15</v>
      </c>
      <c r="K550" s="12"/>
      <c r="L550" s="12"/>
      <c r="M550" s="12"/>
    </row>
    <row r="551" spans="1:13" x14ac:dyDescent="0.2">
      <c r="A551" s="12" t="s">
        <v>621</v>
      </c>
      <c r="B551" s="12" t="s">
        <v>27</v>
      </c>
      <c r="C551" s="46">
        <v>0</v>
      </c>
      <c r="K551" s="12"/>
      <c r="L551" s="12"/>
      <c r="M551" s="12"/>
    </row>
    <row r="552" spans="1:13" x14ac:dyDescent="0.2">
      <c r="A552" s="12" t="s">
        <v>625</v>
      </c>
      <c r="B552" s="12" t="s">
        <v>27</v>
      </c>
      <c r="C552" s="46">
        <v>15</v>
      </c>
      <c r="K552" s="12"/>
      <c r="L552" s="12"/>
      <c r="M552" s="12"/>
    </row>
    <row r="553" spans="1:13" x14ac:dyDescent="0.2">
      <c r="A553" s="12" t="s">
        <v>630</v>
      </c>
      <c r="B553" s="12" t="s">
        <v>27</v>
      </c>
      <c r="C553" s="46">
        <v>35</v>
      </c>
      <c r="K553" s="12"/>
      <c r="L553" s="12"/>
      <c r="M553" s="12"/>
    </row>
    <row r="554" spans="1:13" x14ac:dyDescent="0.2">
      <c r="A554" s="12" t="s">
        <v>635</v>
      </c>
      <c r="B554" s="12" t="s">
        <v>27</v>
      </c>
      <c r="C554" s="46">
        <v>25</v>
      </c>
      <c r="K554" s="12"/>
      <c r="L554" s="12"/>
      <c r="M554" s="12"/>
    </row>
    <row r="555" spans="1:13" x14ac:dyDescent="0.2">
      <c r="A555" s="12" t="s">
        <v>637</v>
      </c>
      <c r="B555" s="12" t="s">
        <v>27</v>
      </c>
      <c r="C555" s="46">
        <v>5</v>
      </c>
      <c r="K555" s="12"/>
      <c r="L555" s="12"/>
      <c r="M555" s="12"/>
    </row>
    <row r="556" spans="1:13" x14ac:dyDescent="0.2">
      <c r="A556" s="12" t="s">
        <v>639</v>
      </c>
      <c r="B556" s="12" t="s">
        <v>27</v>
      </c>
      <c r="C556" s="46">
        <v>30</v>
      </c>
      <c r="K556" s="12"/>
      <c r="L556" s="12"/>
      <c r="M556" s="12"/>
    </row>
    <row r="557" spans="1:13" x14ac:dyDescent="0.2">
      <c r="A557" s="12" t="s">
        <v>641</v>
      </c>
      <c r="B557" s="12" t="s">
        <v>27</v>
      </c>
      <c r="C557" s="46">
        <v>10</v>
      </c>
      <c r="K557" s="12"/>
      <c r="L557" s="12"/>
      <c r="M557" s="12"/>
    </row>
    <row r="558" spans="1:13" x14ac:dyDescent="0.2">
      <c r="A558" s="12" t="s">
        <v>643</v>
      </c>
      <c r="B558" s="12" t="s">
        <v>27</v>
      </c>
      <c r="C558" s="46">
        <v>15</v>
      </c>
      <c r="K558" s="12"/>
      <c r="L558" s="12"/>
      <c r="M558" s="12"/>
    </row>
    <row r="559" spans="1:13" x14ac:dyDescent="0.2">
      <c r="A559" s="12" t="s">
        <v>645</v>
      </c>
      <c r="B559" s="12" t="s">
        <v>27</v>
      </c>
      <c r="C559" s="46">
        <v>15</v>
      </c>
      <c r="K559" s="12"/>
      <c r="L559" s="12"/>
      <c r="M559" s="12"/>
    </row>
    <row r="560" spans="1:13" x14ac:dyDescent="0.2">
      <c r="A560" s="12" t="s">
        <v>649</v>
      </c>
      <c r="B560" s="12" t="s">
        <v>27</v>
      </c>
      <c r="C560" s="46">
        <v>0</v>
      </c>
      <c r="K560" s="12"/>
      <c r="L560" s="12"/>
      <c r="M560" s="12"/>
    </row>
    <row r="561" spans="1:13" x14ac:dyDescent="0.2">
      <c r="A561" s="12" t="s">
        <v>654</v>
      </c>
      <c r="B561" s="12" t="s">
        <v>27</v>
      </c>
      <c r="C561" s="46">
        <v>0</v>
      </c>
      <c r="K561" s="12"/>
      <c r="L561" s="12"/>
      <c r="M561" s="12"/>
    </row>
    <row r="562" spans="1:13" x14ac:dyDescent="0.2">
      <c r="A562" s="12" t="s">
        <v>659</v>
      </c>
      <c r="B562" s="12" t="s">
        <v>27</v>
      </c>
      <c r="C562" s="46">
        <v>15</v>
      </c>
      <c r="K562" s="12"/>
      <c r="L562" s="12"/>
      <c r="M562" s="12"/>
    </row>
    <row r="563" spans="1:13" x14ac:dyDescent="0.2">
      <c r="A563" s="12" t="s">
        <v>663</v>
      </c>
      <c r="B563" s="12" t="s">
        <v>27</v>
      </c>
      <c r="C563" s="46">
        <v>30</v>
      </c>
      <c r="K563" s="12"/>
      <c r="L563" s="12"/>
      <c r="M563" s="12"/>
    </row>
    <row r="564" spans="1:13" x14ac:dyDescent="0.2">
      <c r="A564" s="12" t="s">
        <v>665</v>
      </c>
      <c r="B564" s="12" t="s">
        <v>27</v>
      </c>
      <c r="C564" s="46">
        <v>5</v>
      </c>
      <c r="K564" s="12"/>
      <c r="L564" s="12"/>
      <c r="M564" s="12"/>
    </row>
    <row r="565" spans="1:13" x14ac:dyDescent="0.2">
      <c r="A565" s="12" t="s">
        <v>669</v>
      </c>
      <c r="B565" s="12" t="s">
        <v>27</v>
      </c>
      <c r="C565" s="46">
        <v>20</v>
      </c>
      <c r="K565" s="12"/>
      <c r="L565" s="12"/>
      <c r="M565" s="12"/>
    </row>
    <row r="566" spans="1:13" x14ac:dyDescent="0.2">
      <c r="A566" s="12" t="s">
        <v>672</v>
      </c>
      <c r="B566" s="12" t="s">
        <v>27</v>
      </c>
      <c r="C566" s="46">
        <v>15</v>
      </c>
      <c r="K566" s="12"/>
      <c r="L566" s="12"/>
      <c r="M566" s="12"/>
    </row>
    <row r="567" spans="1:13" x14ac:dyDescent="0.2">
      <c r="A567" s="12" t="s">
        <v>679</v>
      </c>
      <c r="B567" s="12" t="s">
        <v>27</v>
      </c>
      <c r="C567" s="46">
        <v>30</v>
      </c>
      <c r="K567" s="12"/>
      <c r="L567" s="12"/>
      <c r="M567" s="12"/>
    </row>
    <row r="568" spans="1:13" x14ac:dyDescent="0.2">
      <c r="A568" s="12" t="s">
        <v>683</v>
      </c>
      <c r="B568" s="12" t="s">
        <v>27</v>
      </c>
      <c r="C568" s="46">
        <v>25</v>
      </c>
      <c r="K568" s="12"/>
      <c r="L568" s="12"/>
      <c r="M568" s="12"/>
    </row>
    <row r="569" spans="1:13" x14ac:dyDescent="0.2">
      <c r="A569" s="12" t="s">
        <v>685</v>
      </c>
      <c r="B569" s="12" t="s">
        <v>27</v>
      </c>
      <c r="C569" s="46">
        <v>20</v>
      </c>
      <c r="K569" s="12"/>
      <c r="L569" s="12"/>
      <c r="M569" s="12"/>
    </row>
    <row r="570" spans="1:13" x14ac:dyDescent="0.2">
      <c r="A570" s="12" t="s">
        <v>689</v>
      </c>
      <c r="B570" s="12" t="s">
        <v>27</v>
      </c>
      <c r="C570" s="46">
        <v>35</v>
      </c>
      <c r="K570" s="12"/>
      <c r="L570" s="12"/>
      <c r="M570" s="12"/>
    </row>
    <row r="571" spans="1:13" x14ac:dyDescent="0.2">
      <c r="A571" s="12" t="s">
        <v>694</v>
      </c>
      <c r="B571" s="12" t="s">
        <v>27</v>
      </c>
      <c r="C571" s="46">
        <v>0</v>
      </c>
      <c r="K571" s="12"/>
      <c r="L571" s="12"/>
      <c r="M571" s="12"/>
    </row>
    <row r="572" spans="1:13" x14ac:dyDescent="0.2">
      <c r="A572" s="12" t="s">
        <v>696</v>
      </c>
      <c r="B572" s="12" t="s">
        <v>27</v>
      </c>
      <c r="C572" s="46">
        <v>0</v>
      </c>
      <c r="K572" s="12"/>
      <c r="L572" s="12"/>
      <c r="M572" s="12"/>
    </row>
    <row r="573" spans="1:13" x14ac:dyDescent="0.2">
      <c r="A573" s="12" t="s">
        <v>698</v>
      </c>
      <c r="B573" s="12" t="s">
        <v>27</v>
      </c>
      <c r="C573" s="46">
        <v>35</v>
      </c>
      <c r="K573" s="12"/>
      <c r="L573" s="12"/>
      <c r="M573" s="12"/>
    </row>
    <row r="574" spans="1:13" x14ac:dyDescent="0.2">
      <c r="A574" s="12" t="s">
        <v>700</v>
      </c>
      <c r="B574" s="12" t="s">
        <v>27</v>
      </c>
      <c r="C574" s="46">
        <v>35</v>
      </c>
      <c r="K574" s="12"/>
      <c r="L574" s="12"/>
      <c r="M574" s="12"/>
    </row>
    <row r="575" spans="1:13" x14ac:dyDescent="0.2">
      <c r="A575" s="12" t="s">
        <v>702</v>
      </c>
      <c r="B575" s="12" t="s">
        <v>27</v>
      </c>
      <c r="C575" s="46">
        <v>15</v>
      </c>
      <c r="K575" s="12"/>
      <c r="L575" s="12"/>
      <c r="M575" s="12"/>
    </row>
    <row r="576" spans="1:13" x14ac:dyDescent="0.2">
      <c r="A576" s="12" t="s">
        <v>707</v>
      </c>
      <c r="B576" s="12" t="s">
        <v>27</v>
      </c>
      <c r="C576" s="46">
        <v>30</v>
      </c>
      <c r="K576" s="12"/>
      <c r="L576" s="12"/>
      <c r="M576" s="12"/>
    </row>
    <row r="577" spans="1:13" x14ac:dyDescent="0.2">
      <c r="A577" s="12" t="s">
        <v>709</v>
      </c>
      <c r="B577" s="12" t="s">
        <v>27</v>
      </c>
      <c r="C577" s="46">
        <v>0</v>
      </c>
      <c r="K577" s="12"/>
      <c r="L577" s="12"/>
      <c r="M577" s="12"/>
    </row>
    <row r="578" spans="1:13" x14ac:dyDescent="0.2">
      <c r="A578" s="12" t="s">
        <v>718</v>
      </c>
      <c r="B578" s="12" t="s">
        <v>27</v>
      </c>
      <c r="C578" s="46">
        <v>15</v>
      </c>
      <c r="K578" s="12"/>
      <c r="L578" s="12"/>
      <c r="M578" s="12"/>
    </row>
    <row r="579" spans="1:13" x14ac:dyDescent="0.2">
      <c r="A579" s="12" t="s">
        <v>722</v>
      </c>
      <c r="B579" s="12" t="s">
        <v>27</v>
      </c>
      <c r="C579" s="46">
        <v>25</v>
      </c>
      <c r="K579" s="12"/>
      <c r="L579" s="12"/>
      <c r="M579" s="12"/>
    </row>
    <row r="580" spans="1:13" x14ac:dyDescent="0.2">
      <c r="A580" s="12" t="s">
        <v>724</v>
      </c>
      <c r="B580" s="12" t="s">
        <v>27</v>
      </c>
      <c r="C580" s="46">
        <v>25</v>
      </c>
      <c r="K580" s="12"/>
      <c r="L580" s="12"/>
      <c r="M580" s="12"/>
    </row>
    <row r="581" spans="1:13" x14ac:dyDescent="0.2">
      <c r="A581" s="12" t="s">
        <v>726</v>
      </c>
      <c r="B581" s="12" t="s">
        <v>27</v>
      </c>
      <c r="C581" s="46">
        <v>0</v>
      </c>
      <c r="K581" s="12"/>
      <c r="L581" s="12"/>
      <c r="M581" s="12"/>
    </row>
    <row r="582" spans="1:13" x14ac:dyDescent="0.2">
      <c r="A582" s="12" t="s">
        <v>728</v>
      </c>
      <c r="B582" s="12" t="s">
        <v>27</v>
      </c>
      <c r="C582" s="46">
        <v>0</v>
      </c>
      <c r="K582" s="12"/>
      <c r="L582" s="12"/>
      <c r="M582" s="12"/>
    </row>
    <row r="583" spans="1:13" x14ac:dyDescent="0.2">
      <c r="A583" s="12" t="s">
        <v>731</v>
      </c>
      <c r="B583" s="12" t="s">
        <v>27</v>
      </c>
      <c r="C583" s="46">
        <v>35</v>
      </c>
      <c r="K583" s="12"/>
      <c r="L583" s="12"/>
      <c r="M583" s="12"/>
    </row>
    <row r="584" spans="1:13" x14ac:dyDescent="0.2">
      <c r="A584" s="12" t="s">
        <v>733</v>
      </c>
      <c r="B584" s="12" t="s">
        <v>27</v>
      </c>
      <c r="C584" s="46">
        <v>5</v>
      </c>
      <c r="K584" s="12"/>
      <c r="L584" s="12"/>
      <c r="M584" s="12"/>
    </row>
    <row r="585" spans="1:13" x14ac:dyDescent="0.2">
      <c r="A585" s="12" t="s">
        <v>736</v>
      </c>
      <c r="B585" s="12" t="s">
        <v>27</v>
      </c>
      <c r="C585" s="46">
        <v>30</v>
      </c>
      <c r="K585" s="12"/>
      <c r="L585" s="12"/>
      <c r="M585" s="12"/>
    </row>
    <row r="586" spans="1:13" x14ac:dyDescent="0.2">
      <c r="A586" s="12" t="s">
        <v>738</v>
      </c>
      <c r="B586" s="12" t="s">
        <v>27</v>
      </c>
      <c r="C586" s="46">
        <v>25</v>
      </c>
      <c r="K586" s="12"/>
      <c r="L586" s="12"/>
      <c r="M586" s="12"/>
    </row>
    <row r="587" spans="1:13" x14ac:dyDescent="0.2">
      <c r="A587" s="12" t="s">
        <v>740</v>
      </c>
      <c r="B587" s="12" t="s">
        <v>27</v>
      </c>
      <c r="C587" s="46">
        <v>15</v>
      </c>
      <c r="K587" s="12"/>
      <c r="L587" s="12"/>
      <c r="M587" s="12"/>
    </row>
    <row r="588" spans="1:13" x14ac:dyDescent="0.2">
      <c r="A588" s="12" t="s">
        <v>744</v>
      </c>
      <c r="B588" s="12" t="s">
        <v>27</v>
      </c>
      <c r="C588" s="46">
        <v>30</v>
      </c>
      <c r="K588" s="12"/>
      <c r="L588" s="12"/>
      <c r="M588" s="12"/>
    </row>
    <row r="589" spans="1:13" x14ac:dyDescent="0.2">
      <c r="A589" s="12" t="s">
        <v>746</v>
      </c>
      <c r="B589" s="12" t="s">
        <v>27</v>
      </c>
      <c r="C589" s="46">
        <v>30</v>
      </c>
      <c r="K589" s="12"/>
      <c r="L589" s="12"/>
      <c r="M589" s="12"/>
    </row>
    <row r="590" spans="1:13" x14ac:dyDescent="0.2">
      <c r="A590" s="12" t="s">
        <v>748</v>
      </c>
      <c r="B590" s="12" t="s">
        <v>27</v>
      </c>
      <c r="C590" s="46">
        <v>30</v>
      </c>
      <c r="K590" s="12"/>
      <c r="L590" s="12"/>
      <c r="M590" s="12"/>
    </row>
    <row r="591" spans="1:13" x14ac:dyDescent="0.2">
      <c r="A591" s="12" t="s">
        <v>750</v>
      </c>
      <c r="B591" s="12" t="s">
        <v>27</v>
      </c>
      <c r="C591" s="46">
        <v>20</v>
      </c>
      <c r="K591" s="12"/>
      <c r="L591" s="12"/>
      <c r="M591" s="12"/>
    </row>
    <row r="592" spans="1:13" x14ac:dyDescent="0.2">
      <c r="A592" s="12" t="s">
        <v>752</v>
      </c>
      <c r="B592" s="12" t="s">
        <v>27</v>
      </c>
      <c r="C592" s="46">
        <v>30</v>
      </c>
      <c r="K592" s="12"/>
      <c r="L592" s="12"/>
      <c r="M592" s="12"/>
    </row>
    <row r="593" spans="1:13" x14ac:dyDescent="0.2">
      <c r="A593" s="12" t="s">
        <v>755</v>
      </c>
      <c r="B593" s="12" t="s">
        <v>27</v>
      </c>
      <c r="C593" s="46">
        <v>10</v>
      </c>
      <c r="K593" s="12"/>
      <c r="L593" s="12"/>
      <c r="M593" s="12"/>
    </row>
    <row r="594" spans="1:13" x14ac:dyDescent="0.2">
      <c r="A594" s="12" t="s">
        <v>761</v>
      </c>
      <c r="B594" s="12" t="s">
        <v>27</v>
      </c>
      <c r="C594" s="46">
        <v>25</v>
      </c>
      <c r="K594" s="12"/>
      <c r="L594" s="12"/>
      <c r="M594" s="12"/>
    </row>
    <row r="595" spans="1:13" x14ac:dyDescent="0.2">
      <c r="A595" s="12" t="s">
        <v>763</v>
      </c>
      <c r="B595" s="12" t="s">
        <v>27</v>
      </c>
      <c r="C595" s="46">
        <v>35</v>
      </c>
      <c r="K595" s="12"/>
      <c r="L595" s="12"/>
      <c r="M595" s="12"/>
    </row>
    <row r="596" spans="1:13" x14ac:dyDescent="0.2">
      <c r="A596" s="12" t="s">
        <v>765</v>
      </c>
      <c r="B596" s="12" t="s">
        <v>27</v>
      </c>
      <c r="C596" s="46">
        <v>30</v>
      </c>
      <c r="K596" s="12"/>
      <c r="L596" s="12"/>
      <c r="M596" s="12"/>
    </row>
    <row r="597" spans="1:13" x14ac:dyDescent="0.2">
      <c r="A597" s="12" t="s">
        <v>768</v>
      </c>
      <c r="B597" s="12" t="s">
        <v>27</v>
      </c>
      <c r="C597" s="46">
        <v>10</v>
      </c>
      <c r="K597" s="12"/>
      <c r="L597" s="12"/>
      <c r="M597" s="12"/>
    </row>
    <row r="598" spans="1:13" x14ac:dyDescent="0.2">
      <c r="A598" s="12" t="s">
        <v>771</v>
      </c>
      <c r="B598" s="12" t="s">
        <v>27</v>
      </c>
      <c r="C598" s="46">
        <v>0</v>
      </c>
      <c r="K598" s="12"/>
      <c r="L598" s="12"/>
      <c r="M598" s="12"/>
    </row>
    <row r="599" spans="1:13" x14ac:dyDescent="0.2">
      <c r="A599" s="12" t="s">
        <v>821</v>
      </c>
      <c r="B599" s="12" t="s">
        <v>27</v>
      </c>
      <c r="C599" s="46">
        <v>0</v>
      </c>
      <c r="K599" s="12"/>
      <c r="L599" s="12"/>
      <c r="M599" s="12"/>
    </row>
    <row r="600" spans="1:13" x14ac:dyDescent="0.2">
      <c r="A600" s="12" t="s">
        <v>823</v>
      </c>
      <c r="B600" s="12" t="s">
        <v>27</v>
      </c>
      <c r="C600" s="46">
        <v>20</v>
      </c>
      <c r="K600" s="12"/>
      <c r="L600" s="12"/>
      <c r="M600" s="12"/>
    </row>
    <row r="601" spans="1:13" x14ac:dyDescent="0.2">
      <c r="A601" s="12" t="s">
        <v>827</v>
      </c>
      <c r="B601" s="12" t="s">
        <v>27</v>
      </c>
      <c r="C601" s="46">
        <v>25</v>
      </c>
      <c r="K601" s="12"/>
      <c r="L601" s="12"/>
      <c r="M601" s="12"/>
    </row>
    <row r="602" spans="1:13" x14ac:dyDescent="0.2">
      <c r="A602" s="12" t="s">
        <v>829</v>
      </c>
      <c r="B602" s="12" t="s">
        <v>27</v>
      </c>
      <c r="C602" s="46">
        <v>25</v>
      </c>
      <c r="K602" s="12"/>
      <c r="L602" s="12"/>
      <c r="M602" s="12"/>
    </row>
    <row r="603" spans="1:13" x14ac:dyDescent="0.2">
      <c r="A603" s="12" t="s">
        <v>832</v>
      </c>
      <c r="B603" s="12" t="s">
        <v>27</v>
      </c>
      <c r="C603" s="46">
        <v>30</v>
      </c>
      <c r="K603" s="12"/>
      <c r="L603" s="12"/>
      <c r="M603" s="12"/>
    </row>
    <row r="604" spans="1:13" x14ac:dyDescent="0.2">
      <c r="A604" s="12" t="s">
        <v>834</v>
      </c>
      <c r="B604" s="12" t="s">
        <v>27</v>
      </c>
      <c r="C604" s="46">
        <v>25</v>
      </c>
      <c r="K604" s="12"/>
      <c r="L604" s="12"/>
      <c r="M604" s="12"/>
    </row>
    <row r="605" spans="1:13" x14ac:dyDescent="0.2">
      <c r="A605" s="12" t="s">
        <v>836</v>
      </c>
      <c r="B605" s="12" t="s">
        <v>27</v>
      </c>
      <c r="C605" s="46">
        <v>25</v>
      </c>
      <c r="K605" s="12"/>
      <c r="L605" s="12"/>
      <c r="M605" s="12"/>
    </row>
    <row r="606" spans="1:13" x14ac:dyDescent="0.2">
      <c r="A606" s="12" t="s">
        <v>628</v>
      </c>
      <c r="B606" s="12" t="s">
        <v>629</v>
      </c>
      <c r="C606" s="46">
        <v>0</v>
      </c>
      <c r="K606" s="12"/>
      <c r="L606" s="12"/>
      <c r="M606" s="12"/>
    </row>
    <row r="607" spans="1:13" x14ac:dyDescent="0.2">
      <c r="A607" s="12" t="s">
        <v>145</v>
      </c>
      <c r="B607" s="12" t="s">
        <v>158</v>
      </c>
      <c r="C607" s="46">
        <v>0</v>
      </c>
      <c r="K607" s="12"/>
      <c r="L607" s="12"/>
      <c r="M607" s="12"/>
    </row>
    <row r="608" spans="1:13" x14ac:dyDescent="0.2">
      <c r="A608" s="12" t="s">
        <v>132</v>
      </c>
      <c r="B608" s="12" t="s">
        <v>133</v>
      </c>
      <c r="C608" s="46">
        <v>25</v>
      </c>
      <c r="K608" s="12"/>
      <c r="L608" s="12"/>
      <c r="M608" s="12"/>
    </row>
    <row r="609" spans="1:13" x14ac:dyDescent="0.2">
      <c r="A609" s="12" t="s">
        <v>771</v>
      </c>
      <c r="B609" s="12" t="s">
        <v>810</v>
      </c>
      <c r="C609" s="46">
        <v>0</v>
      </c>
      <c r="K609" s="12"/>
      <c r="L609" s="12"/>
      <c r="M609" s="12"/>
    </row>
    <row r="610" spans="1:13" x14ac:dyDescent="0.2">
      <c r="A610" s="12" t="s">
        <v>637</v>
      </c>
      <c r="B610" s="12" t="s">
        <v>638</v>
      </c>
      <c r="C610" s="46">
        <v>5</v>
      </c>
      <c r="K610" s="12"/>
      <c r="L610" s="12"/>
      <c r="M610" s="12"/>
    </row>
    <row r="611" spans="1:13" x14ac:dyDescent="0.2">
      <c r="A611" s="12" t="s">
        <v>386</v>
      </c>
      <c r="B611" s="12" t="s">
        <v>388</v>
      </c>
      <c r="C611" s="46">
        <v>5</v>
      </c>
      <c r="K611" s="12"/>
      <c r="L611" s="12"/>
      <c r="M611" s="12"/>
    </row>
    <row r="612" spans="1:13" x14ac:dyDescent="0.2">
      <c r="A612" s="12" t="s">
        <v>593</v>
      </c>
      <c r="B612" s="12" t="s">
        <v>603</v>
      </c>
      <c r="C612" s="46">
        <v>0</v>
      </c>
      <c r="K612" s="12"/>
      <c r="L612" s="12"/>
      <c r="M612" s="12"/>
    </row>
    <row r="613" spans="1:13" x14ac:dyDescent="0.2">
      <c r="A613" s="12" t="s">
        <v>724</v>
      </c>
      <c r="B613" s="12" t="s">
        <v>725</v>
      </c>
      <c r="C613" s="46">
        <v>25</v>
      </c>
      <c r="K613" s="12"/>
      <c r="L613" s="12"/>
      <c r="M613" s="12"/>
    </row>
    <row r="614" spans="1:13" x14ac:dyDescent="0.2">
      <c r="A614" s="12" t="s">
        <v>236</v>
      </c>
      <c r="B614" s="12" t="s">
        <v>248</v>
      </c>
      <c r="C614" s="46">
        <v>0</v>
      </c>
      <c r="K614" s="12"/>
      <c r="L614" s="12"/>
      <c r="M614" s="12"/>
    </row>
    <row r="615" spans="1:13" x14ac:dyDescent="0.2">
      <c r="A615" s="12" t="s">
        <v>419</v>
      </c>
      <c r="B615" s="12" t="s">
        <v>435</v>
      </c>
      <c r="C615" s="46">
        <v>0</v>
      </c>
      <c r="K615" s="12"/>
      <c r="L615" s="12"/>
      <c r="M615" s="12"/>
    </row>
    <row r="616" spans="1:13" x14ac:dyDescent="0.2">
      <c r="A616" s="12" t="s">
        <v>348</v>
      </c>
      <c r="B616" s="12" t="s">
        <v>358</v>
      </c>
      <c r="C616" s="46">
        <v>0</v>
      </c>
      <c r="K616" s="12"/>
      <c r="L616" s="12"/>
      <c r="M616" s="12"/>
    </row>
    <row r="617" spans="1:13" x14ac:dyDescent="0.2">
      <c r="A617" s="12" t="s">
        <v>47</v>
      </c>
      <c r="B617" s="12" t="s">
        <v>61</v>
      </c>
      <c r="C617" s="46">
        <v>0</v>
      </c>
      <c r="K617" s="12"/>
      <c r="L617" s="12"/>
      <c r="M617" s="12"/>
    </row>
    <row r="618" spans="1:13" x14ac:dyDescent="0.2">
      <c r="A618" s="12" t="s">
        <v>630</v>
      </c>
      <c r="B618" s="12" t="s">
        <v>634</v>
      </c>
      <c r="C618" s="46">
        <v>35</v>
      </c>
      <c r="K618" s="12"/>
      <c r="L618" s="12"/>
      <c r="M618" s="12"/>
    </row>
    <row r="619" spans="1:13" x14ac:dyDescent="0.2">
      <c r="A619" s="12" t="s">
        <v>376</v>
      </c>
      <c r="B619" s="12" t="s">
        <v>377</v>
      </c>
      <c r="C619" s="46">
        <v>35</v>
      </c>
      <c r="K619" s="12"/>
      <c r="L619" s="12"/>
      <c r="M619" s="12"/>
    </row>
    <row r="620" spans="1:13" x14ac:dyDescent="0.2">
      <c r="A620" s="12" t="s">
        <v>264</v>
      </c>
      <c r="B620" s="12" t="s">
        <v>328</v>
      </c>
      <c r="C620" s="46">
        <v>0</v>
      </c>
      <c r="K620" s="12"/>
      <c r="L620" s="12"/>
      <c r="M620" s="12"/>
    </row>
    <row r="621" spans="1:13" x14ac:dyDescent="0.2">
      <c r="A621" s="12" t="s">
        <v>140</v>
      </c>
      <c r="B621" s="12" t="s">
        <v>141</v>
      </c>
      <c r="C621" s="46">
        <v>25</v>
      </c>
      <c r="K621" s="12"/>
      <c r="L621" s="12"/>
      <c r="M621" s="12"/>
    </row>
    <row r="622" spans="1:13" x14ac:dyDescent="0.2">
      <c r="A622" s="12" t="s">
        <v>348</v>
      </c>
      <c r="B622" s="12" t="s">
        <v>359</v>
      </c>
      <c r="C622" s="46">
        <v>0</v>
      </c>
      <c r="K622" s="12"/>
      <c r="L622" s="12"/>
      <c r="M622" s="12"/>
    </row>
    <row r="623" spans="1:13" x14ac:dyDescent="0.2">
      <c r="A623" s="12" t="s">
        <v>264</v>
      </c>
      <c r="B623" s="12" t="s">
        <v>329</v>
      </c>
      <c r="C623" s="46">
        <v>0</v>
      </c>
      <c r="K623" s="12"/>
      <c r="L623" s="12"/>
      <c r="M623" s="12"/>
    </row>
    <row r="624" spans="1:13" x14ac:dyDescent="0.2">
      <c r="A624" s="12" t="s">
        <v>419</v>
      </c>
      <c r="B624" s="12" t="s">
        <v>436</v>
      </c>
      <c r="C624" s="46">
        <v>0</v>
      </c>
      <c r="K624" s="12"/>
      <c r="L624" s="12"/>
      <c r="M624" s="12"/>
    </row>
    <row r="625" spans="1:13" x14ac:dyDescent="0.2">
      <c r="A625" s="12" t="s">
        <v>771</v>
      </c>
      <c r="B625" s="12" t="s">
        <v>811</v>
      </c>
      <c r="C625" s="46">
        <v>0</v>
      </c>
      <c r="K625" s="12"/>
      <c r="L625" s="12"/>
      <c r="M625" s="12"/>
    </row>
    <row r="626" spans="1:13" x14ac:dyDescent="0.2">
      <c r="A626" s="12" t="s">
        <v>580</v>
      </c>
      <c r="B626" s="12" t="s">
        <v>581</v>
      </c>
      <c r="C626" s="46">
        <v>10</v>
      </c>
      <c r="K626" s="12"/>
      <c r="L626" s="12"/>
      <c r="M626" s="12"/>
    </row>
    <row r="627" spans="1:13" x14ac:dyDescent="0.2">
      <c r="A627" s="12" t="s">
        <v>419</v>
      </c>
      <c r="B627" s="12" t="s">
        <v>437</v>
      </c>
      <c r="C627" s="46">
        <v>0</v>
      </c>
      <c r="K627" s="12"/>
      <c r="L627" s="12"/>
      <c r="M627" s="12"/>
    </row>
    <row r="628" spans="1:13" x14ac:dyDescent="0.2">
      <c r="A628" s="12" t="s">
        <v>495</v>
      </c>
      <c r="B628" s="12" t="s">
        <v>508</v>
      </c>
      <c r="C628" s="46">
        <v>5</v>
      </c>
      <c r="K628" s="12"/>
      <c r="L628" s="12"/>
      <c r="M628" s="12"/>
    </row>
    <row r="629" spans="1:13" x14ac:dyDescent="0.2">
      <c r="A629" s="12" t="s">
        <v>571</v>
      </c>
      <c r="B629" s="12" t="s">
        <v>574</v>
      </c>
      <c r="C629" s="46">
        <v>30</v>
      </c>
      <c r="K629" s="12"/>
      <c r="L629" s="12"/>
      <c r="M629" s="12"/>
    </row>
    <row r="630" spans="1:13" x14ac:dyDescent="0.2">
      <c r="A630" s="12" t="s">
        <v>654</v>
      </c>
      <c r="B630" s="12" t="s">
        <v>658</v>
      </c>
      <c r="C630" s="46">
        <v>10</v>
      </c>
      <c r="K630" s="12"/>
      <c r="L630" s="12"/>
      <c r="M630" s="12"/>
    </row>
    <row r="631" spans="1:13" x14ac:dyDescent="0.2">
      <c r="A631" s="12" t="s">
        <v>639</v>
      </c>
      <c r="B631" s="12" t="s">
        <v>640</v>
      </c>
      <c r="C631" s="46">
        <v>35</v>
      </c>
      <c r="K631" s="12"/>
      <c r="L631" s="12"/>
      <c r="M631" s="12"/>
    </row>
    <row r="632" spans="1:13" x14ac:dyDescent="0.2">
      <c r="A632" s="12" t="s">
        <v>750</v>
      </c>
      <c r="B632" s="12" t="s">
        <v>751</v>
      </c>
      <c r="C632" s="46">
        <v>20</v>
      </c>
      <c r="K632" s="12"/>
      <c r="L632" s="12"/>
      <c r="M632" s="12"/>
    </row>
    <row r="633" spans="1:13" x14ac:dyDescent="0.2">
      <c r="A633" s="12" t="s">
        <v>825</v>
      </c>
      <c r="B633" s="12" t="s">
        <v>826</v>
      </c>
      <c r="C633" s="46">
        <v>30</v>
      </c>
      <c r="K633" s="12"/>
      <c r="L633" s="12"/>
      <c r="M633" s="12"/>
    </row>
    <row r="634" spans="1:13" x14ac:dyDescent="0.2">
      <c r="A634" s="12" t="s">
        <v>376</v>
      </c>
      <c r="B634" s="12" t="s">
        <v>378</v>
      </c>
      <c r="C634" s="46">
        <v>35</v>
      </c>
      <c r="K634" s="12"/>
      <c r="L634" s="12"/>
      <c r="M634" s="12"/>
    </row>
    <row r="635" spans="1:13" x14ac:dyDescent="0.2">
      <c r="A635" s="12" t="s">
        <v>118</v>
      </c>
      <c r="B635" s="12" t="s">
        <v>124</v>
      </c>
      <c r="C635" s="46">
        <v>10</v>
      </c>
      <c r="K635" s="12"/>
      <c r="L635" s="12"/>
      <c r="M635" s="12"/>
    </row>
    <row r="636" spans="1:13" x14ac:dyDescent="0.2">
      <c r="A636" s="12" t="s">
        <v>771</v>
      </c>
      <c r="B636" s="12" t="s">
        <v>812</v>
      </c>
      <c r="C636" s="46">
        <v>0</v>
      </c>
      <c r="K636" s="12"/>
      <c r="L636" s="12"/>
      <c r="M636" s="12"/>
    </row>
    <row r="637" spans="1:13" x14ac:dyDescent="0.2">
      <c r="A637" s="12" t="s">
        <v>649</v>
      </c>
      <c r="B637" s="12" t="s">
        <v>652</v>
      </c>
      <c r="C637" s="46">
        <v>0</v>
      </c>
      <c r="K637" s="12"/>
      <c r="L637" s="12"/>
      <c r="M637" s="12"/>
    </row>
    <row r="638" spans="1:13" x14ac:dyDescent="0.2">
      <c r="A638" s="12" t="s">
        <v>201</v>
      </c>
      <c r="B638" s="12" t="s">
        <v>202</v>
      </c>
      <c r="C638" s="46">
        <v>0</v>
      </c>
      <c r="K638" s="12"/>
      <c r="L638" s="12"/>
      <c r="M638" s="12"/>
    </row>
    <row r="639" spans="1:13" x14ac:dyDescent="0.2">
      <c r="A639" s="12" t="s">
        <v>138</v>
      </c>
      <c r="B639" s="12" t="s">
        <v>139</v>
      </c>
      <c r="C639" s="46">
        <v>30</v>
      </c>
      <c r="K639" s="12"/>
      <c r="L639" s="12"/>
      <c r="M639" s="12"/>
    </row>
    <row r="640" spans="1:13" x14ac:dyDescent="0.2">
      <c r="A640" s="12" t="s">
        <v>702</v>
      </c>
      <c r="B640" s="12" t="s">
        <v>706</v>
      </c>
      <c r="C640" s="46">
        <v>15</v>
      </c>
      <c r="K640" s="12"/>
      <c r="L640" s="12"/>
      <c r="M640" s="12"/>
    </row>
    <row r="641" spans="1:13" x14ac:dyDescent="0.2">
      <c r="A641" s="12" t="s">
        <v>145</v>
      </c>
      <c r="B641" s="12" t="s">
        <v>159</v>
      </c>
      <c r="C641" s="46">
        <v>0</v>
      </c>
      <c r="K641" s="12"/>
      <c r="L641" s="12"/>
      <c r="M641" s="12"/>
    </row>
    <row r="642" spans="1:13" x14ac:dyDescent="0.2">
      <c r="A642" s="12" t="s">
        <v>516</v>
      </c>
      <c r="B642" s="12" t="s">
        <v>517</v>
      </c>
      <c r="C642" s="46">
        <v>25</v>
      </c>
      <c r="K642" s="12"/>
      <c r="L642" s="12"/>
      <c r="M642" s="12"/>
    </row>
    <row r="643" spans="1:13" x14ac:dyDescent="0.2">
      <c r="A643" s="12" t="s">
        <v>495</v>
      </c>
      <c r="B643" s="12" t="s">
        <v>509</v>
      </c>
      <c r="C643" s="46">
        <v>0</v>
      </c>
      <c r="K643" s="12"/>
      <c r="L643" s="12"/>
      <c r="M643" s="12"/>
    </row>
    <row r="644" spans="1:13" x14ac:dyDescent="0.2">
      <c r="A644" s="12" t="s">
        <v>203</v>
      </c>
      <c r="B644" s="12" t="s">
        <v>204</v>
      </c>
      <c r="C644" s="46">
        <v>0</v>
      </c>
      <c r="K644" s="12"/>
      <c r="L644" s="12"/>
      <c r="M644" s="12"/>
    </row>
    <row r="645" spans="1:13" x14ac:dyDescent="0.2">
      <c r="A645" s="12" t="s">
        <v>145</v>
      </c>
      <c r="B645" s="12" t="s">
        <v>160</v>
      </c>
      <c r="C645" s="46">
        <v>0</v>
      </c>
      <c r="K645" s="12"/>
      <c r="L645" s="12"/>
      <c r="M645" s="12"/>
    </row>
    <row r="646" spans="1:13" x14ac:dyDescent="0.2">
      <c r="A646" s="12" t="s">
        <v>214</v>
      </c>
      <c r="B646" s="12" t="s">
        <v>216</v>
      </c>
      <c r="C646" s="46">
        <v>15</v>
      </c>
      <c r="K646" s="12"/>
      <c r="L646" s="12"/>
      <c r="M646" s="12"/>
    </row>
    <row r="647" spans="1:13" x14ac:dyDescent="0.2">
      <c r="A647" s="12" t="s">
        <v>582</v>
      </c>
      <c r="B647" s="12" t="s">
        <v>585</v>
      </c>
      <c r="C647" s="46">
        <v>10</v>
      </c>
      <c r="K647" s="12"/>
      <c r="L647" s="12"/>
      <c r="M647" s="12"/>
    </row>
    <row r="648" spans="1:13" x14ac:dyDescent="0.2">
      <c r="A648" s="12" t="s">
        <v>134</v>
      </c>
      <c r="B648" s="12" t="s">
        <v>135</v>
      </c>
      <c r="C648" s="46">
        <v>20</v>
      </c>
      <c r="K648" s="12"/>
      <c r="L648" s="12"/>
      <c r="M648" s="12"/>
    </row>
    <row r="649" spans="1:13" x14ac:dyDescent="0.2">
      <c r="A649" s="12" t="s">
        <v>771</v>
      </c>
      <c r="B649" s="12" t="s">
        <v>813</v>
      </c>
      <c r="C649" s="46">
        <v>0</v>
      </c>
      <c r="K649" s="12"/>
      <c r="L649" s="12"/>
      <c r="M649" s="12"/>
    </row>
    <row r="650" spans="1:13" x14ac:dyDescent="0.2">
      <c r="A650" s="12" t="s">
        <v>118</v>
      </c>
      <c r="B650" s="12" t="s">
        <v>125</v>
      </c>
      <c r="C650" s="46">
        <v>20</v>
      </c>
      <c r="K650" s="12"/>
      <c r="L650" s="12"/>
      <c r="M650" s="12"/>
    </row>
    <row r="651" spans="1:13" x14ac:dyDescent="0.2">
      <c r="A651" s="12" t="s">
        <v>389</v>
      </c>
      <c r="B651" s="12" t="s">
        <v>390</v>
      </c>
      <c r="C651" s="46">
        <v>10</v>
      </c>
      <c r="K651" s="12"/>
      <c r="L651" s="12"/>
      <c r="M651" s="12"/>
    </row>
    <row r="652" spans="1:13" x14ac:dyDescent="0.2">
      <c r="A652" s="12" t="s">
        <v>264</v>
      </c>
      <c r="B652" s="12" t="s">
        <v>330</v>
      </c>
      <c r="C652" s="46">
        <v>0</v>
      </c>
      <c r="K652" s="12"/>
      <c r="L652" s="12"/>
      <c r="M652" s="12"/>
    </row>
    <row r="653" spans="1:13" x14ac:dyDescent="0.2">
      <c r="A653" s="12" t="s">
        <v>264</v>
      </c>
      <c r="B653" s="12" t="s">
        <v>331</v>
      </c>
      <c r="C653" s="46">
        <v>0</v>
      </c>
      <c r="K653" s="12"/>
      <c r="L653" s="12"/>
      <c r="M653" s="12"/>
    </row>
    <row r="654" spans="1:13" x14ac:dyDescent="0.2">
      <c r="A654" s="12" t="s">
        <v>47</v>
      </c>
      <c r="B654" s="12" t="s">
        <v>62</v>
      </c>
      <c r="C654" s="46">
        <v>0</v>
      </c>
      <c r="K654" s="12"/>
      <c r="L654" s="12"/>
      <c r="M654" s="12"/>
    </row>
    <row r="655" spans="1:13" x14ac:dyDescent="0.2">
      <c r="A655" s="12" t="s">
        <v>524</v>
      </c>
      <c r="B655" s="12" t="s">
        <v>525</v>
      </c>
      <c r="C655" s="46">
        <v>0</v>
      </c>
      <c r="K655" s="12"/>
      <c r="L655" s="12"/>
      <c r="M655" s="12"/>
    </row>
    <row r="656" spans="1:13" x14ac:dyDescent="0.2">
      <c r="A656" s="12" t="s">
        <v>118</v>
      </c>
      <c r="B656" s="12" t="s">
        <v>126</v>
      </c>
      <c r="C656" s="46">
        <v>10</v>
      </c>
      <c r="K656" s="12"/>
      <c r="L656" s="12"/>
      <c r="M656" s="12"/>
    </row>
    <row r="657" spans="1:13" x14ac:dyDescent="0.2">
      <c r="A657" s="12" t="s">
        <v>679</v>
      </c>
      <c r="B657" s="12" t="s">
        <v>682</v>
      </c>
      <c r="C657" s="46">
        <v>30</v>
      </c>
      <c r="K657" s="12"/>
      <c r="L657" s="12"/>
      <c r="M657" s="12"/>
    </row>
    <row r="658" spans="1:13" x14ac:dyDescent="0.2">
      <c r="A658" s="12" t="s">
        <v>771</v>
      </c>
      <c r="B658" s="12" t="s">
        <v>814</v>
      </c>
      <c r="C658" s="46">
        <v>0</v>
      </c>
      <c r="K658" s="12"/>
      <c r="L658" s="12"/>
      <c r="M658" s="12"/>
    </row>
    <row r="659" spans="1:13" x14ac:dyDescent="0.2">
      <c r="A659" s="12" t="s">
        <v>47</v>
      </c>
      <c r="B659" s="12" t="s">
        <v>63</v>
      </c>
      <c r="C659" s="46">
        <v>0</v>
      </c>
      <c r="K659" s="12"/>
      <c r="L659" s="12"/>
      <c r="M659" s="12"/>
    </row>
    <row r="660" spans="1:13" x14ac:dyDescent="0.2">
      <c r="A660" s="12" t="s">
        <v>236</v>
      </c>
      <c r="B660" s="12" t="s">
        <v>249</v>
      </c>
      <c r="C660" s="46">
        <v>0</v>
      </c>
      <c r="K660" s="12"/>
      <c r="L660" s="12"/>
      <c r="M660" s="12"/>
    </row>
    <row r="661" spans="1:13" x14ac:dyDescent="0.2">
      <c r="A661" s="12" t="s">
        <v>419</v>
      </c>
      <c r="B661" s="12" t="s">
        <v>438</v>
      </c>
      <c r="C661" s="46">
        <v>0</v>
      </c>
      <c r="K661" s="12"/>
      <c r="L661" s="12"/>
      <c r="M661" s="12"/>
    </row>
    <row r="662" spans="1:13" x14ac:dyDescent="0.2">
      <c r="A662" s="12" t="s">
        <v>709</v>
      </c>
      <c r="B662" s="12" t="s">
        <v>715</v>
      </c>
      <c r="C662" s="46">
        <v>0</v>
      </c>
      <c r="K662" s="12"/>
      <c r="L662" s="12"/>
      <c r="M662" s="12"/>
    </row>
    <row r="663" spans="1:13" x14ac:dyDescent="0.2">
      <c r="A663" s="12" t="s">
        <v>593</v>
      </c>
      <c r="B663" s="12" t="s">
        <v>604</v>
      </c>
      <c r="C663" s="46">
        <v>0</v>
      </c>
      <c r="K663" s="12"/>
      <c r="L663" s="12"/>
      <c r="M663" s="12"/>
    </row>
    <row r="664" spans="1:13" x14ac:dyDescent="0.2">
      <c r="A664" s="12" t="s">
        <v>485</v>
      </c>
      <c r="B664" s="12" t="s">
        <v>491</v>
      </c>
      <c r="C664" s="46">
        <v>20</v>
      </c>
      <c r="K664" s="12"/>
      <c r="L664" s="12"/>
      <c r="M664" s="12"/>
    </row>
    <row r="665" spans="1:13" x14ac:dyDescent="0.2">
      <c r="A665" s="12" t="s">
        <v>446</v>
      </c>
      <c r="B665" s="12" t="s">
        <v>470</v>
      </c>
      <c r="C665" s="46">
        <v>0</v>
      </c>
      <c r="K665" s="12"/>
      <c r="L665" s="12"/>
      <c r="M665" s="12"/>
    </row>
    <row r="666" spans="1:13" x14ac:dyDescent="0.2">
      <c r="A666" s="12" t="s">
        <v>674</v>
      </c>
      <c r="B666" s="12" t="s">
        <v>675</v>
      </c>
      <c r="C666" s="46">
        <v>0</v>
      </c>
      <c r="K666" s="12"/>
      <c r="L666" s="12"/>
      <c r="M666" s="12"/>
    </row>
    <row r="667" spans="1:13" x14ac:dyDescent="0.2">
      <c r="A667" s="12" t="s">
        <v>720</v>
      </c>
      <c r="B667" s="12" t="s">
        <v>721</v>
      </c>
      <c r="C667" s="46">
        <v>5</v>
      </c>
      <c r="K667" s="12"/>
      <c r="L667" s="12"/>
      <c r="M667" s="12"/>
    </row>
    <row r="668" spans="1:13" x14ac:dyDescent="0.2">
      <c r="A668" s="12" t="s">
        <v>669</v>
      </c>
      <c r="B668" s="12" t="s">
        <v>671</v>
      </c>
      <c r="C668" s="46">
        <v>20</v>
      </c>
      <c r="K668" s="12"/>
      <c r="L668" s="12"/>
      <c r="M668" s="12"/>
    </row>
    <row r="669" spans="1:13" x14ac:dyDescent="0.2">
      <c r="A669" s="12" t="s">
        <v>446</v>
      </c>
      <c r="B669" s="12" t="s">
        <v>471</v>
      </c>
      <c r="C669" s="46">
        <v>0</v>
      </c>
      <c r="K669" s="12"/>
      <c r="L669" s="12"/>
      <c r="M669" s="12"/>
    </row>
    <row r="670" spans="1:13" x14ac:dyDescent="0.2">
      <c r="A670" s="12" t="s">
        <v>625</v>
      </c>
      <c r="B670" s="12" t="s">
        <v>627</v>
      </c>
      <c r="C670" s="46">
        <v>15</v>
      </c>
      <c r="K670" s="12"/>
      <c r="L670" s="12"/>
      <c r="M670" s="12"/>
    </row>
    <row r="671" spans="1:13" x14ac:dyDescent="0.2">
      <c r="A671" s="12" t="s">
        <v>771</v>
      </c>
      <c r="B671" s="12" t="s">
        <v>815</v>
      </c>
      <c r="C671" s="46">
        <v>0</v>
      </c>
      <c r="K671" s="12"/>
      <c r="L671" s="12"/>
      <c r="M671" s="12"/>
    </row>
    <row r="672" spans="1:13" x14ac:dyDescent="0.2">
      <c r="A672" s="12" t="s">
        <v>676</v>
      </c>
      <c r="B672" s="12" t="s">
        <v>676</v>
      </c>
      <c r="C672" s="46">
        <v>25</v>
      </c>
      <c r="K672" s="12"/>
      <c r="L672" s="12"/>
      <c r="M672" s="12"/>
    </row>
    <row r="673" spans="1:13" x14ac:dyDescent="0.2">
      <c r="A673" s="12" t="s">
        <v>189</v>
      </c>
      <c r="B673" s="12" t="s">
        <v>190</v>
      </c>
      <c r="C673" s="46">
        <v>0</v>
      </c>
      <c r="K673" s="12"/>
      <c r="L673" s="12"/>
      <c r="M673" s="12"/>
    </row>
    <row r="674" spans="1:13" x14ac:dyDescent="0.2">
      <c r="A674" s="12" t="s">
        <v>381</v>
      </c>
      <c r="B674" s="12" t="s">
        <v>382</v>
      </c>
      <c r="C674" s="46">
        <v>20</v>
      </c>
      <c r="K674" s="12"/>
      <c r="L674" s="12"/>
      <c r="M674" s="12"/>
    </row>
    <row r="675" spans="1:13" x14ac:dyDescent="0.2">
      <c r="A675" s="12" t="s">
        <v>220</v>
      </c>
      <c r="B675" s="12" t="s">
        <v>221</v>
      </c>
      <c r="C675" s="46">
        <v>15</v>
      </c>
      <c r="K675" s="12"/>
      <c r="L675" s="12"/>
      <c r="M675" s="12"/>
    </row>
    <row r="676" spans="1:13" x14ac:dyDescent="0.2">
      <c r="A676" s="12" t="s">
        <v>832</v>
      </c>
      <c r="B676" s="12" t="s">
        <v>833</v>
      </c>
      <c r="C676" s="46">
        <v>30</v>
      </c>
      <c r="K676" s="12"/>
      <c r="L676" s="12"/>
      <c r="M676" s="12"/>
    </row>
    <row r="677" spans="1:13" x14ac:dyDescent="0.2">
      <c r="A677" s="12" t="s">
        <v>107</v>
      </c>
      <c r="B677" s="12" t="s">
        <v>110</v>
      </c>
      <c r="C677" s="46">
        <v>0</v>
      </c>
      <c r="K677" s="12"/>
      <c r="L677" s="12"/>
      <c r="M677" s="12"/>
    </row>
    <row r="678" spans="1:13" x14ac:dyDescent="0.2">
      <c r="A678" s="12" t="s">
        <v>172</v>
      </c>
      <c r="B678" s="12" t="s">
        <v>173</v>
      </c>
      <c r="C678" s="46">
        <v>5</v>
      </c>
      <c r="K678" s="12"/>
      <c r="L678" s="12"/>
      <c r="M678" s="12"/>
    </row>
    <row r="679" spans="1:13" x14ac:dyDescent="0.2">
      <c r="A679" s="12" t="s">
        <v>211</v>
      </c>
      <c r="B679" s="12" t="s">
        <v>212</v>
      </c>
      <c r="C679" s="46">
        <v>15</v>
      </c>
      <c r="K679" s="12"/>
      <c r="L679" s="12"/>
      <c r="M679" s="12"/>
    </row>
    <row r="680" spans="1:13" x14ac:dyDescent="0.2">
      <c r="A680" s="12" t="s">
        <v>118</v>
      </c>
      <c r="B680" s="12" t="s">
        <v>127</v>
      </c>
      <c r="C680" s="46">
        <v>10</v>
      </c>
      <c r="K680" s="12"/>
      <c r="L680" s="12"/>
      <c r="M680" s="12"/>
    </row>
    <row r="681" spans="1:13" x14ac:dyDescent="0.2">
      <c r="A681" s="12" t="s">
        <v>677</v>
      </c>
      <c r="B681" s="12" t="s">
        <v>678</v>
      </c>
      <c r="C681" s="46">
        <v>25</v>
      </c>
      <c r="K681" s="12"/>
      <c r="L681" s="12"/>
      <c r="M681" s="12"/>
    </row>
    <row r="682" spans="1:13" x14ac:dyDescent="0.2">
      <c r="A682" s="12" t="s">
        <v>446</v>
      </c>
      <c r="B682" s="12" t="s">
        <v>472</v>
      </c>
      <c r="C682" s="46">
        <v>0</v>
      </c>
      <c r="K682" s="12"/>
      <c r="L682" s="12"/>
      <c r="M682" s="12"/>
    </row>
    <row r="683" spans="1:13" x14ac:dyDescent="0.2">
      <c r="A683" s="12" t="s">
        <v>112</v>
      </c>
      <c r="B683" s="12" t="s">
        <v>114</v>
      </c>
      <c r="C683" s="46">
        <v>15</v>
      </c>
      <c r="K683" s="12"/>
      <c r="L683" s="12"/>
      <c r="M683" s="12"/>
    </row>
    <row r="684" spans="1:13" x14ac:dyDescent="0.2">
      <c r="A684" s="12" t="s">
        <v>419</v>
      </c>
      <c r="B684" s="12" t="s">
        <v>439</v>
      </c>
      <c r="C684" s="46">
        <v>0</v>
      </c>
      <c r="K684" s="12"/>
      <c r="L684" s="12"/>
      <c r="M684" s="12"/>
    </row>
    <row r="685" spans="1:13" x14ac:dyDescent="0.2">
      <c r="A685" s="12" t="s">
        <v>446</v>
      </c>
      <c r="B685" s="12" t="s">
        <v>473</v>
      </c>
      <c r="C685" s="46">
        <v>0</v>
      </c>
      <c r="K685" s="12"/>
      <c r="L685" s="12"/>
      <c r="M685" s="12"/>
    </row>
    <row r="686" spans="1:13" x14ac:dyDescent="0.2">
      <c r="A686" s="12" t="s">
        <v>593</v>
      </c>
      <c r="B686" s="12" t="s">
        <v>605</v>
      </c>
      <c r="C686" s="46">
        <v>0</v>
      </c>
      <c r="K686" s="12"/>
      <c r="L686" s="12"/>
      <c r="M686" s="12"/>
    </row>
    <row r="687" spans="1:13" x14ac:dyDescent="0.2">
      <c r="A687" s="12" t="s">
        <v>264</v>
      </c>
      <c r="B687" s="12" t="s">
        <v>332</v>
      </c>
      <c r="C687" s="46">
        <v>0</v>
      </c>
      <c r="K687" s="12"/>
      <c r="L687" s="12"/>
      <c r="M687" s="12"/>
    </row>
    <row r="688" spans="1:13" x14ac:dyDescent="0.2">
      <c r="A688" s="12" t="s">
        <v>264</v>
      </c>
      <c r="B688" s="12" t="s">
        <v>333</v>
      </c>
      <c r="C688" s="46">
        <v>0</v>
      </c>
      <c r="K688" s="12"/>
      <c r="L688" s="12"/>
      <c r="M688" s="12"/>
    </row>
    <row r="689" spans="1:13" x14ac:dyDescent="0.2">
      <c r="A689" s="12" t="s">
        <v>264</v>
      </c>
      <c r="B689" s="12" t="s">
        <v>334</v>
      </c>
      <c r="C689" s="46">
        <v>0</v>
      </c>
      <c r="K689" s="12"/>
      <c r="L689" s="12"/>
      <c r="M689" s="12"/>
    </row>
    <row r="690" spans="1:13" x14ac:dyDescent="0.2">
      <c r="A690" s="12" t="s">
        <v>115</v>
      </c>
      <c r="B690" s="12" t="s">
        <v>117</v>
      </c>
      <c r="C690" s="46">
        <v>10</v>
      </c>
      <c r="K690" s="12"/>
      <c r="L690" s="12"/>
      <c r="M690" s="12"/>
    </row>
    <row r="691" spans="1:13" x14ac:dyDescent="0.2">
      <c r="A691" s="12" t="s">
        <v>264</v>
      </c>
      <c r="B691" s="12" t="s">
        <v>335</v>
      </c>
      <c r="C691" s="46">
        <v>0</v>
      </c>
      <c r="K691" s="12"/>
      <c r="L691" s="12"/>
      <c r="M691" s="12"/>
    </row>
    <row r="692" spans="1:13" x14ac:dyDescent="0.2">
      <c r="A692" s="12" t="s">
        <v>495</v>
      </c>
      <c r="B692" s="12" t="s">
        <v>510</v>
      </c>
      <c r="C692" s="46">
        <v>0</v>
      </c>
      <c r="K692" s="12"/>
      <c r="L692" s="12"/>
      <c r="M692" s="12"/>
    </row>
    <row r="693" spans="1:13" x14ac:dyDescent="0.2">
      <c r="A693" s="12" t="s">
        <v>709</v>
      </c>
      <c r="B693" s="12" t="s">
        <v>716</v>
      </c>
      <c r="C693" s="46">
        <v>0</v>
      </c>
      <c r="K693" s="12"/>
      <c r="L693" s="12"/>
      <c r="M693" s="12"/>
    </row>
    <row r="694" spans="1:13" x14ac:dyDescent="0.2">
      <c r="A694" s="12" t="s">
        <v>236</v>
      </c>
      <c r="B694" s="12" t="s">
        <v>250</v>
      </c>
      <c r="C694" s="46">
        <v>0</v>
      </c>
      <c r="K694" s="12"/>
      <c r="L694" s="12"/>
      <c r="M694" s="12"/>
    </row>
    <row r="695" spans="1:13" x14ac:dyDescent="0.2">
      <c r="A695" s="12" t="s">
        <v>687</v>
      </c>
      <c r="B695" s="12" t="s">
        <v>688</v>
      </c>
      <c r="C695" s="46">
        <v>20</v>
      </c>
      <c r="K695" s="12"/>
      <c r="L695" s="12"/>
      <c r="M695" s="12"/>
    </row>
    <row r="696" spans="1:13" x14ac:dyDescent="0.2">
      <c r="A696" s="12" t="s">
        <v>174</v>
      </c>
      <c r="B696" s="12" t="s">
        <v>180</v>
      </c>
      <c r="C696" s="46">
        <v>15</v>
      </c>
      <c r="K696" s="12"/>
      <c r="L696" s="12"/>
      <c r="M696" s="12"/>
    </row>
    <row r="697" spans="1:13" x14ac:dyDescent="0.2">
      <c r="A697" s="12" t="s">
        <v>408</v>
      </c>
      <c r="B697" s="12" t="s">
        <v>411</v>
      </c>
      <c r="C697" s="46">
        <v>0</v>
      </c>
      <c r="K697" s="12"/>
      <c r="L697" s="12"/>
      <c r="M697" s="12"/>
    </row>
    <row r="698" spans="1:13" x14ac:dyDescent="0.2">
      <c r="A698" s="12" t="s">
        <v>86</v>
      </c>
      <c r="B698" s="12" t="s">
        <v>98</v>
      </c>
      <c r="C698" s="46">
        <v>0</v>
      </c>
      <c r="K698" s="12"/>
      <c r="L698" s="12"/>
      <c r="M698" s="12"/>
    </row>
    <row r="699" spans="1:13" x14ac:dyDescent="0.2">
      <c r="A699" s="12" t="s">
        <v>174</v>
      </c>
      <c r="B699" s="12" t="s">
        <v>181</v>
      </c>
      <c r="C699" s="46">
        <v>25</v>
      </c>
      <c r="K699" s="12"/>
      <c r="L699" s="12"/>
      <c r="M699" s="12"/>
    </row>
    <row r="700" spans="1:13" x14ac:dyDescent="0.2">
      <c r="A700" s="12" t="s">
        <v>419</v>
      </c>
      <c r="B700" s="12" t="s">
        <v>440</v>
      </c>
      <c r="C700" s="46">
        <v>0</v>
      </c>
      <c r="K700" s="12"/>
      <c r="L700" s="12"/>
      <c r="M700" s="12"/>
    </row>
    <row r="701" spans="1:13" x14ac:dyDescent="0.2">
      <c r="A701" s="12" t="s">
        <v>691</v>
      </c>
      <c r="B701" s="12" t="s">
        <v>692</v>
      </c>
      <c r="C701" s="46">
        <v>0</v>
      </c>
      <c r="K701" s="12"/>
      <c r="L701" s="12"/>
      <c r="M701" s="12"/>
    </row>
    <row r="702" spans="1:13" x14ac:dyDescent="0.2">
      <c r="A702" s="12" t="s">
        <v>693</v>
      </c>
      <c r="B702" s="12" t="s">
        <v>693</v>
      </c>
      <c r="C702" s="46">
        <v>0</v>
      </c>
      <c r="K702" s="12"/>
      <c r="L702" s="12"/>
      <c r="M702" s="12"/>
    </row>
    <row r="703" spans="1:13" x14ac:dyDescent="0.2">
      <c r="A703" s="12" t="s">
        <v>619</v>
      </c>
      <c r="B703" s="12" t="s">
        <v>620</v>
      </c>
      <c r="C703" s="46">
        <v>15</v>
      </c>
      <c r="K703" s="12"/>
      <c r="L703" s="12"/>
      <c r="M703" s="12"/>
    </row>
    <row r="704" spans="1:13" x14ac:dyDescent="0.2">
      <c r="A704" s="12" t="s">
        <v>130</v>
      </c>
      <c r="B704" s="12" t="s">
        <v>131</v>
      </c>
      <c r="C704" s="46">
        <v>5</v>
      </c>
      <c r="K704" s="12"/>
      <c r="L704" s="12"/>
      <c r="M704" s="12"/>
    </row>
    <row r="705" spans="1:13" x14ac:dyDescent="0.2">
      <c r="A705" s="12" t="s">
        <v>348</v>
      </c>
      <c r="B705" s="12" t="s">
        <v>360</v>
      </c>
      <c r="C705" s="46">
        <v>0</v>
      </c>
      <c r="K705" s="12"/>
      <c r="L705" s="12"/>
      <c r="M705" s="12"/>
    </row>
    <row r="706" spans="1:13" x14ac:dyDescent="0.2">
      <c r="A706" s="12" t="s">
        <v>771</v>
      </c>
      <c r="B706" s="12" t="s">
        <v>816</v>
      </c>
      <c r="C706" s="46">
        <v>0</v>
      </c>
      <c r="K706" s="12"/>
      <c r="L706" s="12"/>
      <c r="M706" s="12"/>
    </row>
    <row r="707" spans="1:13" x14ac:dyDescent="0.2">
      <c r="A707" s="12" t="s">
        <v>236</v>
      </c>
      <c r="B707" s="12" t="s">
        <v>251</v>
      </c>
      <c r="C707" s="46">
        <v>0</v>
      </c>
      <c r="K707" s="12"/>
      <c r="L707" s="12"/>
      <c r="M707" s="12"/>
    </row>
    <row r="708" spans="1:13" x14ac:dyDescent="0.2">
      <c r="A708" s="12" t="s">
        <v>365</v>
      </c>
      <c r="B708" s="12" t="s">
        <v>367</v>
      </c>
      <c r="C708" s="46">
        <v>10</v>
      </c>
      <c r="K708" s="12"/>
      <c r="L708" s="12"/>
      <c r="M708" s="12"/>
    </row>
    <row r="709" spans="1:13" x14ac:dyDescent="0.2">
      <c r="A709" s="12" t="s">
        <v>236</v>
      </c>
      <c r="B709" s="12" t="s">
        <v>252</v>
      </c>
      <c r="C709" s="46">
        <v>0</v>
      </c>
      <c r="K709" s="12"/>
      <c r="L709" s="12"/>
      <c r="M709" s="12"/>
    </row>
    <row r="710" spans="1:13" x14ac:dyDescent="0.2">
      <c r="A710" s="12" t="s">
        <v>36</v>
      </c>
      <c r="B710" s="12" t="s">
        <v>38</v>
      </c>
      <c r="C710" s="46">
        <v>0</v>
      </c>
      <c r="K710" s="12"/>
      <c r="L710" s="12"/>
      <c r="M710" s="12"/>
    </row>
    <row r="711" spans="1:13" x14ac:dyDescent="0.2">
      <c r="A711" s="12" t="s">
        <v>236</v>
      </c>
      <c r="B711" s="12" t="s">
        <v>253</v>
      </c>
      <c r="C711" s="46">
        <v>0</v>
      </c>
      <c r="K711" s="12"/>
      <c r="L711" s="12"/>
      <c r="M711" s="12"/>
    </row>
    <row r="712" spans="1:13" x14ac:dyDescent="0.2">
      <c r="A712" s="12" t="s">
        <v>236</v>
      </c>
      <c r="B712" s="12" t="s">
        <v>254</v>
      </c>
      <c r="C712" s="46">
        <v>0</v>
      </c>
      <c r="K712" s="12"/>
      <c r="L712" s="12"/>
      <c r="M712" s="12"/>
    </row>
    <row r="713" spans="1:13" x14ac:dyDescent="0.2">
      <c r="A713" s="12" t="s">
        <v>621</v>
      </c>
      <c r="B713" s="12" t="s">
        <v>623</v>
      </c>
      <c r="C713" s="46">
        <v>0</v>
      </c>
      <c r="K713" s="12"/>
      <c r="L713" s="12"/>
      <c r="M713" s="12"/>
    </row>
    <row r="714" spans="1:13" x14ac:dyDescent="0.2">
      <c r="A714" s="12" t="s">
        <v>726</v>
      </c>
      <c r="B714" s="12" t="s">
        <v>727</v>
      </c>
      <c r="C714" s="46">
        <v>0</v>
      </c>
      <c r="K714" s="12"/>
      <c r="L714" s="12"/>
      <c r="M714" s="12"/>
    </row>
    <row r="715" spans="1:13" x14ac:dyDescent="0.2">
      <c r="A715" s="12" t="s">
        <v>236</v>
      </c>
      <c r="B715" s="12" t="s">
        <v>255</v>
      </c>
      <c r="C715" s="46">
        <v>0</v>
      </c>
      <c r="K715" s="12"/>
      <c r="L715" s="12"/>
      <c r="M715" s="12"/>
    </row>
    <row r="716" spans="1:13" x14ac:dyDescent="0.2">
      <c r="A716" s="12" t="s">
        <v>264</v>
      </c>
      <c r="B716" s="12" t="s">
        <v>336</v>
      </c>
      <c r="C716" s="46">
        <v>0</v>
      </c>
      <c r="K716" s="12"/>
      <c r="L716" s="12"/>
      <c r="M716" s="12"/>
    </row>
    <row r="717" spans="1:13" x14ac:dyDescent="0.2">
      <c r="A717" s="12" t="s">
        <v>397</v>
      </c>
      <c r="B717" s="12" t="s">
        <v>401</v>
      </c>
      <c r="C717" s="46">
        <v>25</v>
      </c>
      <c r="K717" s="12"/>
      <c r="L717" s="12"/>
      <c r="M717" s="12"/>
    </row>
    <row r="718" spans="1:13" x14ac:dyDescent="0.2">
      <c r="A718" s="12" t="s">
        <v>236</v>
      </c>
      <c r="B718" s="12" t="s">
        <v>256</v>
      </c>
      <c r="C718" s="46">
        <v>0</v>
      </c>
      <c r="K718" s="12"/>
      <c r="L718" s="12"/>
      <c r="M718" s="12"/>
    </row>
    <row r="719" spans="1:13" x14ac:dyDescent="0.2">
      <c r="A719" s="12" t="s">
        <v>232</v>
      </c>
      <c r="B719" s="12" t="s">
        <v>233</v>
      </c>
      <c r="C719" s="46">
        <v>25</v>
      </c>
      <c r="K719" s="12"/>
      <c r="L719" s="12"/>
      <c r="M719" s="12"/>
    </row>
    <row r="720" spans="1:13" x14ac:dyDescent="0.2">
      <c r="A720" s="12" t="s">
        <v>495</v>
      </c>
      <c r="B720" s="12" t="s">
        <v>511</v>
      </c>
      <c r="C720" s="46">
        <v>0</v>
      </c>
      <c r="K720" s="12"/>
      <c r="L720" s="12"/>
      <c r="M720" s="12"/>
    </row>
    <row r="721" spans="1:13" x14ac:dyDescent="0.2">
      <c r="A721" s="12" t="s">
        <v>47</v>
      </c>
      <c r="B721" s="12" t="s">
        <v>64</v>
      </c>
      <c r="C721" s="46">
        <v>0</v>
      </c>
      <c r="K721" s="12"/>
      <c r="L721" s="12"/>
      <c r="M721" s="12"/>
    </row>
    <row r="722" spans="1:13" x14ac:dyDescent="0.2">
      <c r="A722" s="12" t="s">
        <v>446</v>
      </c>
      <c r="B722" s="12" t="s">
        <v>474</v>
      </c>
      <c r="C722" s="46">
        <v>0</v>
      </c>
      <c r="K722" s="12"/>
      <c r="L722" s="12"/>
      <c r="M722" s="12"/>
    </row>
    <row r="723" spans="1:13" x14ac:dyDescent="0.2">
      <c r="A723" s="12" t="s">
        <v>495</v>
      </c>
      <c r="B723" s="12" t="s">
        <v>512</v>
      </c>
      <c r="C723" s="46">
        <v>0</v>
      </c>
      <c r="K723" s="12"/>
      <c r="L723" s="12"/>
      <c r="M723" s="12"/>
    </row>
    <row r="724" spans="1:13" x14ac:dyDescent="0.2">
      <c r="A724" s="12" t="s">
        <v>733</v>
      </c>
      <c r="B724" s="12" t="s">
        <v>735</v>
      </c>
      <c r="C724" s="46">
        <v>0</v>
      </c>
      <c r="K724" s="12"/>
      <c r="L724" s="12"/>
      <c r="M724" s="12"/>
    </row>
    <row r="725" spans="1:13" x14ac:dyDescent="0.2">
      <c r="A725" s="12" t="s">
        <v>226</v>
      </c>
      <c r="B725" s="12" t="s">
        <v>227</v>
      </c>
      <c r="C725" s="46">
        <v>5</v>
      </c>
      <c r="K725" s="12"/>
      <c r="L725" s="12"/>
      <c r="M725" s="12"/>
    </row>
    <row r="726" spans="1:13" x14ac:dyDescent="0.2">
      <c r="A726" s="12" t="s">
        <v>348</v>
      </c>
      <c r="B726" s="12" t="s">
        <v>361</v>
      </c>
      <c r="C726" s="46">
        <v>0</v>
      </c>
      <c r="K726" s="12"/>
      <c r="L726" s="12"/>
      <c r="M726" s="12"/>
    </row>
    <row r="727" spans="1:13" x14ac:dyDescent="0.2">
      <c r="A727" s="12" t="s">
        <v>582</v>
      </c>
      <c r="B727" s="12" t="s">
        <v>586</v>
      </c>
      <c r="C727" s="46">
        <v>0</v>
      </c>
      <c r="K727" s="12"/>
      <c r="L727" s="12"/>
      <c r="M727" s="12"/>
    </row>
    <row r="728" spans="1:13" x14ac:dyDescent="0.2">
      <c r="A728" s="12" t="s">
        <v>419</v>
      </c>
      <c r="B728" s="12" t="s">
        <v>441</v>
      </c>
      <c r="C728" s="46">
        <v>0</v>
      </c>
      <c r="K728" s="12"/>
      <c r="L728" s="12"/>
      <c r="M728" s="12"/>
    </row>
    <row r="729" spans="1:13" x14ac:dyDescent="0.2">
      <c r="A729" s="12" t="s">
        <v>823</v>
      </c>
      <c r="B729" s="12" t="s">
        <v>824</v>
      </c>
      <c r="C729" s="46">
        <v>20</v>
      </c>
      <c r="K729" s="12"/>
      <c r="L729" s="12"/>
      <c r="M729" s="12"/>
    </row>
    <row r="730" spans="1:13" x14ac:dyDescent="0.2">
      <c r="A730" s="12" t="s">
        <v>262</v>
      </c>
      <c r="B730" s="12" t="s">
        <v>263</v>
      </c>
      <c r="C730" s="46">
        <v>15</v>
      </c>
      <c r="K730" s="12"/>
      <c r="L730" s="12"/>
      <c r="M730" s="12"/>
    </row>
    <row r="731" spans="1:13" x14ac:dyDescent="0.2">
      <c r="A731" s="12" t="s">
        <v>381</v>
      </c>
      <c r="B731" s="12" t="s">
        <v>383</v>
      </c>
      <c r="C731" s="46">
        <v>20</v>
      </c>
      <c r="K731" s="12"/>
      <c r="L731" s="12"/>
      <c r="M731" s="12"/>
    </row>
    <row r="732" spans="1:13" x14ac:dyDescent="0.2">
      <c r="A732" s="12" t="s">
        <v>412</v>
      </c>
      <c r="B732" s="12" t="s">
        <v>417</v>
      </c>
      <c r="C732" s="46">
        <v>10</v>
      </c>
      <c r="K732" s="12"/>
      <c r="L732" s="12"/>
      <c r="M732" s="12"/>
    </row>
    <row r="733" spans="1:13" x14ac:dyDescent="0.2">
      <c r="A733" s="12" t="s">
        <v>593</v>
      </c>
      <c r="B733" s="12" t="s">
        <v>606</v>
      </c>
      <c r="C733" s="46">
        <v>0</v>
      </c>
      <c r="K733" s="12"/>
      <c r="L733" s="12"/>
      <c r="M733" s="12"/>
    </row>
    <row r="734" spans="1:13" x14ac:dyDescent="0.2">
      <c r="A734" s="12" t="s">
        <v>348</v>
      </c>
      <c r="B734" s="12" t="s">
        <v>362</v>
      </c>
      <c r="C734" s="46">
        <v>0</v>
      </c>
      <c r="K734" s="12"/>
      <c r="L734" s="12"/>
      <c r="M734" s="12"/>
    </row>
    <row r="735" spans="1:13" x14ac:dyDescent="0.2">
      <c r="A735" s="12" t="s">
        <v>485</v>
      </c>
      <c r="B735" s="12" t="s">
        <v>492</v>
      </c>
      <c r="C735" s="46">
        <v>20</v>
      </c>
      <c r="K735" s="12"/>
      <c r="L735" s="12"/>
      <c r="M735" s="12"/>
    </row>
    <row r="736" spans="1:13" x14ac:dyDescent="0.2">
      <c r="A736" s="12" t="s">
        <v>557</v>
      </c>
      <c r="B736" s="12" t="s">
        <v>569</v>
      </c>
      <c r="C736" s="46">
        <v>20</v>
      </c>
      <c r="K736" s="12"/>
      <c r="L736" s="12"/>
      <c r="M736" s="12"/>
    </row>
    <row r="737" spans="1:13" x14ac:dyDescent="0.2">
      <c r="A737" s="12" t="s">
        <v>28</v>
      </c>
      <c r="B737" s="12" t="s">
        <v>29</v>
      </c>
      <c r="C737" s="46">
        <v>20</v>
      </c>
      <c r="K737" s="12"/>
      <c r="L737" s="12"/>
      <c r="M737" s="12"/>
    </row>
    <row r="738" spans="1:13" x14ac:dyDescent="0.2">
      <c r="A738" s="12" t="s">
        <v>446</v>
      </c>
      <c r="B738" s="12" t="s">
        <v>475</v>
      </c>
      <c r="C738" s="46">
        <v>0</v>
      </c>
      <c r="K738" s="12"/>
      <c r="L738" s="12"/>
      <c r="M738" s="12"/>
    </row>
    <row r="739" spans="1:13" x14ac:dyDescent="0.2">
      <c r="A739" s="12" t="s">
        <v>446</v>
      </c>
      <c r="B739" s="12" t="s">
        <v>476</v>
      </c>
      <c r="C739" s="46">
        <v>0</v>
      </c>
      <c r="K739" s="12"/>
      <c r="L739" s="12"/>
      <c r="M739" s="12"/>
    </row>
    <row r="740" spans="1:13" x14ac:dyDescent="0.2">
      <c r="A740" s="12" t="s">
        <v>495</v>
      </c>
      <c r="B740" s="12" t="s">
        <v>513</v>
      </c>
      <c r="C740" s="46">
        <v>5</v>
      </c>
      <c r="K740" s="12"/>
      <c r="L740" s="12"/>
      <c r="M740" s="12"/>
    </row>
    <row r="741" spans="1:13" x14ac:dyDescent="0.2">
      <c r="A741" s="12" t="s">
        <v>47</v>
      </c>
      <c r="B741" s="12" t="s">
        <v>65</v>
      </c>
      <c r="C741" s="46">
        <v>0</v>
      </c>
      <c r="K741" s="12"/>
      <c r="L741" s="12"/>
      <c r="M741" s="12"/>
    </row>
    <row r="742" spans="1:13" x14ac:dyDescent="0.2">
      <c r="A742" s="12" t="s">
        <v>145</v>
      </c>
      <c r="B742" s="12" t="s">
        <v>161</v>
      </c>
      <c r="C742" s="46">
        <v>0</v>
      </c>
      <c r="K742" s="12"/>
      <c r="L742" s="12"/>
      <c r="M742" s="12"/>
    </row>
    <row r="743" spans="1:13" x14ac:dyDescent="0.2">
      <c r="A743" s="12" t="s">
        <v>47</v>
      </c>
      <c r="B743" s="12" t="s">
        <v>66</v>
      </c>
      <c r="C743" s="46">
        <v>0</v>
      </c>
      <c r="K743" s="12"/>
      <c r="L743" s="12"/>
      <c r="M743" s="12"/>
    </row>
    <row r="744" spans="1:13" x14ac:dyDescent="0.2">
      <c r="A744" s="12" t="s">
        <v>532</v>
      </c>
      <c r="B744" s="12" t="s">
        <v>533</v>
      </c>
      <c r="C744" s="46">
        <v>35</v>
      </c>
      <c r="K744" s="12"/>
      <c r="L744" s="12"/>
      <c r="M744" s="12"/>
    </row>
    <row r="745" spans="1:13" x14ac:dyDescent="0.2">
      <c r="A745" s="12" t="s">
        <v>621</v>
      </c>
      <c r="B745" s="12" t="s">
        <v>624</v>
      </c>
      <c r="C745" s="46">
        <v>5</v>
      </c>
      <c r="K745" s="12"/>
      <c r="L745" s="12"/>
      <c r="M745" s="12"/>
    </row>
    <row r="746" spans="1:13" x14ac:dyDescent="0.2">
      <c r="A746" s="12" t="s">
        <v>752</v>
      </c>
      <c r="B746" s="12" t="s">
        <v>754</v>
      </c>
      <c r="C746" s="46">
        <v>30</v>
      </c>
      <c r="K746" s="12"/>
      <c r="L746" s="12"/>
      <c r="M746" s="12"/>
    </row>
    <row r="747" spans="1:13" x14ac:dyDescent="0.2">
      <c r="A747" s="12" t="s">
        <v>419</v>
      </c>
      <c r="B747" s="12" t="s">
        <v>442</v>
      </c>
      <c r="C747" s="46">
        <v>0</v>
      </c>
      <c r="K747" s="12"/>
      <c r="L747" s="12"/>
      <c r="M747" s="12"/>
    </row>
    <row r="748" spans="1:13" x14ac:dyDescent="0.2">
      <c r="A748" s="12" t="s">
        <v>264</v>
      </c>
      <c r="B748" s="12" t="s">
        <v>337</v>
      </c>
      <c r="C748" s="46">
        <v>0</v>
      </c>
      <c r="K748" s="12"/>
      <c r="L748" s="12"/>
      <c r="M748" s="12"/>
    </row>
    <row r="749" spans="1:13" x14ac:dyDescent="0.2">
      <c r="A749" s="12" t="s">
        <v>740</v>
      </c>
      <c r="B749" s="12" t="s">
        <v>743</v>
      </c>
      <c r="C749" s="46">
        <v>15</v>
      </c>
      <c r="K749" s="12"/>
      <c r="L749" s="12"/>
      <c r="M749" s="12"/>
    </row>
    <row r="750" spans="1:13" x14ac:dyDescent="0.2">
      <c r="A750" s="12" t="s">
        <v>495</v>
      </c>
      <c r="B750" s="12" t="s">
        <v>514</v>
      </c>
      <c r="C750" s="46">
        <v>5</v>
      </c>
      <c r="K750" s="12"/>
      <c r="L750" s="12"/>
      <c r="M750" s="12"/>
    </row>
    <row r="751" spans="1:13" x14ac:dyDescent="0.2">
      <c r="A751" s="12" t="s">
        <v>578</v>
      </c>
      <c r="B751" s="12" t="s">
        <v>579</v>
      </c>
      <c r="C751" s="46">
        <v>20</v>
      </c>
      <c r="K751" s="12"/>
      <c r="L751" s="12"/>
      <c r="M751" s="12"/>
    </row>
    <row r="752" spans="1:13" x14ac:dyDescent="0.2">
      <c r="A752" s="12" t="s">
        <v>709</v>
      </c>
      <c r="B752" s="12" t="s">
        <v>717</v>
      </c>
      <c r="C752" s="46">
        <v>0</v>
      </c>
      <c r="K752" s="12"/>
      <c r="L752" s="12"/>
      <c r="M752" s="12"/>
    </row>
    <row r="753" spans="1:13" x14ac:dyDescent="0.2">
      <c r="A753" s="12" t="s">
        <v>145</v>
      </c>
      <c r="B753" s="12" t="s">
        <v>162</v>
      </c>
      <c r="C753" s="46">
        <v>0</v>
      </c>
      <c r="K753" s="12"/>
      <c r="L753" s="12"/>
      <c r="M753" s="12"/>
    </row>
    <row r="754" spans="1:13" x14ac:dyDescent="0.2">
      <c r="A754" s="12" t="s">
        <v>557</v>
      </c>
      <c r="B754" s="12" t="s">
        <v>570</v>
      </c>
      <c r="C754" s="46">
        <v>0</v>
      </c>
      <c r="K754" s="12"/>
      <c r="L754" s="12"/>
      <c r="M754" s="12"/>
    </row>
    <row r="755" spans="1:13" x14ac:dyDescent="0.2">
      <c r="A755" s="12" t="s">
        <v>419</v>
      </c>
      <c r="B755" s="12" t="s">
        <v>443</v>
      </c>
      <c r="C755" s="46">
        <v>0</v>
      </c>
      <c r="K755" s="12"/>
      <c r="L755" s="12"/>
      <c r="M755" s="12"/>
    </row>
    <row r="756" spans="1:13" x14ac:dyDescent="0.2">
      <c r="A756" s="12" t="s">
        <v>236</v>
      </c>
      <c r="B756" s="12" t="s">
        <v>257</v>
      </c>
      <c r="C756" s="46">
        <v>0</v>
      </c>
      <c r="K756" s="12"/>
      <c r="L756" s="12"/>
      <c r="M756" s="12"/>
    </row>
    <row r="757" spans="1:13" x14ac:dyDescent="0.2">
      <c r="A757" s="12" t="s">
        <v>419</v>
      </c>
      <c r="B757" s="12" t="s">
        <v>444</v>
      </c>
      <c r="C757" s="46">
        <v>0</v>
      </c>
      <c r="K757" s="12"/>
      <c r="L757" s="12"/>
      <c r="M757" s="12"/>
    </row>
    <row r="758" spans="1:13" x14ac:dyDescent="0.2">
      <c r="A758" s="12" t="s">
        <v>145</v>
      </c>
      <c r="B758" s="12" t="s">
        <v>163</v>
      </c>
      <c r="C758" s="46">
        <v>0</v>
      </c>
      <c r="K758" s="12"/>
      <c r="L758" s="12"/>
      <c r="M758" s="12"/>
    </row>
    <row r="759" spans="1:13" x14ac:dyDescent="0.2">
      <c r="A759" s="12" t="s">
        <v>70</v>
      </c>
      <c r="B759" s="12" t="s">
        <v>71</v>
      </c>
      <c r="C759" s="46">
        <v>0</v>
      </c>
      <c r="K759" s="12"/>
      <c r="L759" s="12"/>
      <c r="M759" s="12"/>
    </row>
    <row r="760" spans="1:13" x14ac:dyDescent="0.2">
      <c r="A760" s="12" t="s">
        <v>522</v>
      </c>
      <c r="B760" s="12" t="s">
        <v>523</v>
      </c>
      <c r="C760" s="46">
        <v>25</v>
      </c>
      <c r="K760" s="12"/>
      <c r="L760" s="12"/>
      <c r="M760" s="12"/>
    </row>
    <row r="761" spans="1:13" x14ac:dyDescent="0.2">
      <c r="A761" s="12" t="s">
        <v>534</v>
      </c>
      <c r="B761" s="12" t="s">
        <v>535</v>
      </c>
      <c r="C761" s="46">
        <v>5</v>
      </c>
      <c r="K761" s="12"/>
      <c r="L761" s="12"/>
      <c r="M761" s="12"/>
    </row>
    <row r="762" spans="1:13" x14ac:dyDescent="0.2">
      <c r="A762" s="12" t="s">
        <v>264</v>
      </c>
      <c r="B762" s="12" t="s">
        <v>338</v>
      </c>
      <c r="C762" s="46">
        <v>0</v>
      </c>
      <c r="K762" s="12"/>
      <c r="L762" s="12"/>
      <c r="M762" s="12"/>
    </row>
    <row r="763" spans="1:13" x14ac:dyDescent="0.2">
      <c r="A763" s="12" t="s">
        <v>495</v>
      </c>
      <c r="B763" s="12" t="s">
        <v>515</v>
      </c>
      <c r="C763" s="46">
        <v>5</v>
      </c>
      <c r="K763" s="12"/>
      <c r="L763" s="12"/>
      <c r="M763" s="12"/>
    </row>
    <row r="764" spans="1:13" x14ac:dyDescent="0.2">
      <c r="A764" s="12" t="s">
        <v>86</v>
      </c>
      <c r="B764" s="12" t="s">
        <v>99</v>
      </c>
      <c r="C764" s="46">
        <v>0</v>
      </c>
      <c r="K764" s="12"/>
      <c r="L764" s="12"/>
      <c r="M764" s="12"/>
    </row>
    <row r="765" spans="1:13" x14ac:dyDescent="0.2">
      <c r="A765" s="12" t="s">
        <v>264</v>
      </c>
      <c r="B765" s="12" t="s">
        <v>339</v>
      </c>
      <c r="C765" s="46">
        <v>0</v>
      </c>
      <c r="K765" s="12"/>
      <c r="L765" s="12"/>
      <c r="M765" s="12"/>
    </row>
    <row r="766" spans="1:13" x14ac:dyDescent="0.2">
      <c r="A766" s="12" t="s">
        <v>47</v>
      </c>
      <c r="B766" s="12" t="s">
        <v>67</v>
      </c>
      <c r="C766" s="46">
        <v>0</v>
      </c>
      <c r="K766" s="12"/>
      <c r="L766" s="12"/>
      <c r="M766" s="12"/>
    </row>
    <row r="767" spans="1:13" x14ac:dyDescent="0.2">
      <c r="A767" s="12" t="s">
        <v>649</v>
      </c>
      <c r="B767" s="12" t="s">
        <v>653</v>
      </c>
      <c r="C767" s="46">
        <v>0</v>
      </c>
      <c r="K767" s="12"/>
      <c r="L767" s="12"/>
      <c r="M767" s="12"/>
    </row>
    <row r="768" spans="1:13" x14ac:dyDescent="0.2">
      <c r="A768" s="12" t="s">
        <v>771</v>
      </c>
      <c r="B768" s="12" t="s">
        <v>817</v>
      </c>
      <c r="C768" s="46">
        <v>0</v>
      </c>
      <c r="K768" s="12"/>
      <c r="L768" s="12"/>
      <c r="M768" s="12"/>
    </row>
    <row r="769" spans="1:13" x14ac:dyDescent="0.2">
      <c r="A769" s="12" t="s">
        <v>771</v>
      </c>
      <c r="B769" s="12" t="s">
        <v>818</v>
      </c>
      <c r="C769" s="46">
        <v>0</v>
      </c>
      <c r="K769" s="12"/>
      <c r="L769" s="12"/>
      <c r="M769" s="12"/>
    </row>
    <row r="770" spans="1:13" x14ac:dyDescent="0.2">
      <c r="A770" s="12" t="s">
        <v>607</v>
      </c>
      <c r="B770" s="12" t="s">
        <v>611</v>
      </c>
      <c r="C770" s="46">
        <v>0</v>
      </c>
      <c r="K770" s="12"/>
      <c r="L770" s="12"/>
      <c r="M770" s="12"/>
    </row>
    <row r="771" spans="1:13" x14ac:dyDescent="0.2">
      <c r="A771" s="12" t="s">
        <v>264</v>
      </c>
      <c r="B771" s="12" t="s">
        <v>340</v>
      </c>
      <c r="C771" s="46">
        <v>0</v>
      </c>
      <c r="K771" s="12"/>
      <c r="L771" s="12"/>
      <c r="M771" s="12"/>
    </row>
    <row r="772" spans="1:13" x14ac:dyDescent="0.2">
      <c r="A772" s="12" t="s">
        <v>412</v>
      </c>
      <c r="B772" s="12" t="s">
        <v>418</v>
      </c>
      <c r="C772" s="46">
        <v>15</v>
      </c>
      <c r="K772" s="12"/>
      <c r="L772" s="12"/>
      <c r="M772" s="12"/>
    </row>
    <row r="773" spans="1:13" x14ac:dyDescent="0.2">
      <c r="A773" s="12" t="s">
        <v>771</v>
      </c>
      <c r="B773" s="12" t="s">
        <v>819</v>
      </c>
      <c r="C773" s="46">
        <v>0</v>
      </c>
      <c r="K773" s="12"/>
      <c r="L773" s="12"/>
      <c r="M773" s="12"/>
    </row>
    <row r="774" spans="1:13" x14ac:dyDescent="0.2">
      <c r="A774" s="12" t="s">
        <v>264</v>
      </c>
      <c r="B774" s="12" t="s">
        <v>341</v>
      </c>
      <c r="C774" s="46">
        <v>0</v>
      </c>
      <c r="K774" s="12"/>
      <c r="L774" s="12"/>
      <c r="M774" s="12"/>
    </row>
    <row r="775" spans="1:13" x14ac:dyDescent="0.2">
      <c r="A775" s="12" t="s">
        <v>47</v>
      </c>
      <c r="B775" s="12" t="s">
        <v>68</v>
      </c>
      <c r="C775" s="46">
        <v>0</v>
      </c>
      <c r="K775" s="12"/>
      <c r="L775" s="12"/>
      <c r="M775" s="12"/>
    </row>
    <row r="776" spans="1:13" x14ac:dyDescent="0.2">
      <c r="A776" s="12" t="s">
        <v>771</v>
      </c>
      <c r="B776" s="12" t="s">
        <v>820</v>
      </c>
      <c r="C776" s="46">
        <v>0</v>
      </c>
      <c r="K776" s="12"/>
      <c r="L776" s="12"/>
      <c r="M776" s="12"/>
    </row>
    <row r="777" spans="1:13" x14ac:dyDescent="0.2">
      <c r="A777" s="12" t="s">
        <v>589</v>
      </c>
      <c r="B777" s="12" t="s">
        <v>590</v>
      </c>
      <c r="C777" s="46">
        <v>5</v>
      </c>
      <c r="K777" s="12"/>
      <c r="L777" s="12"/>
      <c r="M777" s="12"/>
    </row>
    <row r="778" spans="1:13" x14ac:dyDescent="0.2">
      <c r="A778" s="12" t="s">
        <v>145</v>
      </c>
      <c r="B778" s="12" t="s">
        <v>164</v>
      </c>
      <c r="C778" s="46">
        <v>0</v>
      </c>
      <c r="K778" s="12"/>
      <c r="L778" s="12"/>
      <c r="M778" s="12"/>
    </row>
    <row r="779" spans="1:13" x14ac:dyDescent="0.2">
      <c r="A779" s="12" t="s">
        <v>145</v>
      </c>
      <c r="B779" s="12" t="s">
        <v>165</v>
      </c>
      <c r="C779" s="46">
        <v>0</v>
      </c>
      <c r="K779" s="12"/>
      <c r="L779" s="12"/>
      <c r="M779" s="12"/>
    </row>
    <row r="780" spans="1:13" x14ac:dyDescent="0.2">
      <c r="A780" s="12" t="s">
        <v>47</v>
      </c>
      <c r="B780" s="12" t="s">
        <v>69</v>
      </c>
      <c r="C780" s="46">
        <v>0</v>
      </c>
      <c r="K780" s="12"/>
      <c r="L780" s="12"/>
      <c r="M780" s="12"/>
    </row>
    <row r="781" spans="1:13" x14ac:dyDescent="0.2">
      <c r="A781" s="12" t="s">
        <v>264</v>
      </c>
      <c r="B781" s="12" t="s">
        <v>342</v>
      </c>
      <c r="C781" s="46">
        <v>0</v>
      </c>
      <c r="K781" s="12"/>
      <c r="L781" s="12"/>
      <c r="M781" s="12"/>
    </row>
    <row r="782" spans="1:13" x14ac:dyDescent="0.2">
      <c r="A782" s="12" t="s">
        <v>264</v>
      </c>
      <c r="B782" s="12" t="s">
        <v>343</v>
      </c>
      <c r="C782" s="46">
        <v>0</v>
      </c>
      <c r="K782" s="12"/>
      <c r="L782" s="12"/>
      <c r="M782" s="12"/>
    </row>
    <row r="783" spans="1:13" x14ac:dyDescent="0.2">
      <c r="A783" s="12" t="s">
        <v>174</v>
      </c>
      <c r="B783" s="12" t="s">
        <v>182</v>
      </c>
      <c r="C783" s="46">
        <v>25</v>
      </c>
      <c r="K783" s="12"/>
      <c r="L783" s="12"/>
      <c r="M783" s="12"/>
    </row>
    <row r="784" spans="1:13" x14ac:dyDescent="0.2">
      <c r="A784" s="12" t="s">
        <v>142</v>
      </c>
      <c r="B784" s="12" t="s">
        <v>144</v>
      </c>
      <c r="C784" s="46">
        <v>25</v>
      </c>
      <c r="K784" s="12"/>
      <c r="L784" s="12"/>
      <c r="M784" s="12"/>
    </row>
    <row r="785" spans="1:13" x14ac:dyDescent="0.2">
      <c r="A785" s="12" t="s">
        <v>571</v>
      </c>
      <c r="B785" s="12" t="s">
        <v>575</v>
      </c>
      <c r="C785" s="46">
        <v>30</v>
      </c>
      <c r="K785" s="12"/>
      <c r="L785" s="12"/>
      <c r="M785" s="12"/>
    </row>
    <row r="786" spans="1:13" x14ac:dyDescent="0.2">
      <c r="A786" s="12" t="s">
        <v>43</v>
      </c>
      <c r="B786" s="12" t="s">
        <v>44</v>
      </c>
      <c r="C786" s="46">
        <v>15</v>
      </c>
      <c r="K786" s="12"/>
      <c r="L786" s="12"/>
      <c r="M786" s="12"/>
    </row>
    <row r="787" spans="1:13" x14ac:dyDescent="0.2">
      <c r="A787" s="12" t="s">
        <v>446</v>
      </c>
      <c r="B787" s="12" t="s">
        <v>477</v>
      </c>
      <c r="C787" s="46">
        <v>0</v>
      </c>
      <c r="K787" s="12"/>
      <c r="L787" s="12"/>
      <c r="M787" s="12"/>
    </row>
    <row r="788" spans="1:13" x14ac:dyDescent="0.2">
      <c r="A788" s="12" t="s">
        <v>446</v>
      </c>
      <c r="B788" s="12" t="s">
        <v>478</v>
      </c>
      <c r="C788" s="46">
        <v>0</v>
      </c>
      <c r="K788" s="12"/>
      <c r="L788" s="12"/>
      <c r="M788" s="12"/>
    </row>
    <row r="789" spans="1:13" x14ac:dyDescent="0.2">
      <c r="A789" s="12" t="s">
        <v>446</v>
      </c>
      <c r="B789" s="12" t="s">
        <v>479</v>
      </c>
      <c r="C789" s="46">
        <v>0</v>
      </c>
      <c r="K789" s="12"/>
      <c r="L789" s="12"/>
      <c r="M789" s="12"/>
    </row>
    <row r="790" spans="1:13" x14ac:dyDescent="0.2">
      <c r="A790" s="12" t="s">
        <v>193</v>
      </c>
      <c r="B790" s="12" t="s">
        <v>194</v>
      </c>
      <c r="C790" s="46">
        <v>0</v>
      </c>
      <c r="K790" s="12"/>
      <c r="L790" s="12"/>
      <c r="M790" s="12"/>
    </row>
    <row r="791" spans="1:13" x14ac:dyDescent="0.2">
      <c r="A791" s="12" t="s">
        <v>264</v>
      </c>
      <c r="B791" s="12" t="s">
        <v>344</v>
      </c>
      <c r="C791" s="46">
        <v>0</v>
      </c>
      <c r="K791" s="12"/>
      <c r="L791" s="12"/>
      <c r="M791" s="12"/>
    </row>
    <row r="792" spans="1:13" x14ac:dyDescent="0.2">
      <c r="A792" s="12" t="s">
        <v>86</v>
      </c>
      <c r="B792" s="12" t="s">
        <v>100</v>
      </c>
      <c r="C792" s="46">
        <v>0</v>
      </c>
      <c r="K792" s="12"/>
      <c r="L792" s="12"/>
      <c r="M792" s="12"/>
    </row>
    <row r="793" spans="1:13" x14ac:dyDescent="0.2">
      <c r="A793" s="12" t="s">
        <v>264</v>
      </c>
      <c r="B793" s="12" t="s">
        <v>345</v>
      </c>
      <c r="C793" s="46">
        <v>0</v>
      </c>
      <c r="K793" s="12"/>
      <c r="L793" s="12"/>
      <c r="M793" s="12"/>
    </row>
    <row r="794" spans="1:13" x14ac:dyDescent="0.2">
      <c r="K794" s="12"/>
      <c r="L794" s="12"/>
      <c r="M794" s="12"/>
    </row>
    <row r="795" spans="1:13" x14ac:dyDescent="0.2">
      <c r="K795" s="12"/>
      <c r="L795" s="12"/>
      <c r="M795" s="12"/>
    </row>
    <row r="796" spans="1:13" x14ac:dyDescent="0.2">
      <c r="K796" s="12"/>
      <c r="L796" s="12"/>
      <c r="M796" s="12"/>
    </row>
    <row r="797" spans="1:13" x14ac:dyDescent="0.2">
      <c r="K797" s="12"/>
      <c r="L797" s="12"/>
      <c r="M797" s="12"/>
    </row>
  </sheetData>
  <autoFilter ref="A2:C2" xr:uid="{8F1EF3AA-78C8-564C-AECF-288CA40D444E}">
    <sortState xmlns:xlrd2="http://schemas.microsoft.com/office/spreadsheetml/2017/richdata2" ref="A3:C793">
      <sortCondition ref="B2:B793"/>
    </sortState>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27C00-1F40-AF4C-887C-04F0328DAEAC}">
  <sheetPr codeName="Sheet8"/>
  <dimension ref="A1:G792"/>
  <sheetViews>
    <sheetView workbookViewId="0">
      <selection activeCell="I793" sqref="I793"/>
    </sheetView>
  </sheetViews>
  <sheetFormatPr baseColWidth="10" defaultRowHeight="16" x14ac:dyDescent="0.2"/>
  <cols>
    <col min="1" max="1" width="42.1640625" bestFit="1" customWidth="1"/>
    <col min="2" max="2" width="41" bestFit="1" customWidth="1"/>
    <col min="3" max="3" width="18.6640625" bestFit="1" customWidth="1"/>
  </cols>
  <sheetData>
    <row r="1" spans="1:7" x14ac:dyDescent="0.2">
      <c r="A1" s="1" t="s">
        <v>988</v>
      </c>
      <c r="B1" t="s">
        <v>840</v>
      </c>
      <c r="E1" s="141"/>
      <c r="F1" s="141"/>
      <c r="G1" s="11"/>
    </row>
    <row r="2" spans="1:7" x14ac:dyDescent="0.2">
      <c r="A2" s="11" t="s">
        <v>23</v>
      </c>
      <c r="B2" s="11" t="s">
        <v>24</v>
      </c>
      <c r="C2" s="11" t="s">
        <v>841</v>
      </c>
      <c r="E2" s="141"/>
      <c r="F2" s="141"/>
      <c r="G2" s="11"/>
    </row>
    <row r="3" spans="1:7" x14ac:dyDescent="0.2">
      <c r="A3" s="12" t="s">
        <v>25</v>
      </c>
      <c r="B3" s="12" t="s">
        <v>26</v>
      </c>
      <c r="C3" s="13">
        <v>0</v>
      </c>
      <c r="E3" s="12"/>
      <c r="F3" s="12"/>
      <c r="G3" s="12"/>
    </row>
    <row r="4" spans="1:7" x14ac:dyDescent="0.2">
      <c r="A4" s="12" t="s">
        <v>25</v>
      </c>
      <c r="B4" s="12" t="s">
        <v>27</v>
      </c>
      <c r="C4" s="13">
        <v>0</v>
      </c>
      <c r="E4" s="12"/>
      <c r="F4" s="12"/>
      <c r="G4" s="12"/>
    </row>
    <row r="5" spans="1:7" x14ac:dyDescent="0.2">
      <c r="A5" s="12" t="s">
        <v>28</v>
      </c>
      <c r="B5" s="12" t="s">
        <v>27</v>
      </c>
      <c r="C5" s="13">
        <v>0.6</v>
      </c>
      <c r="E5" s="12"/>
      <c r="F5" s="12"/>
      <c r="G5" s="12"/>
    </row>
    <row r="6" spans="1:7" x14ac:dyDescent="0.2">
      <c r="A6" s="12" t="s">
        <v>28</v>
      </c>
      <c r="B6" s="12" t="s">
        <v>29</v>
      </c>
      <c r="C6" s="13">
        <v>0.6</v>
      </c>
      <c r="E6" s="12"/>
      <c r="F6" s="12"/>
      <c r="G6" s="12"/>
    </row>
    <row r="7" spans="1:7" x14ac:dyDescent="0.2">
      <c r="A7" s="12" t="s">
        <v>30</v>
      </c>
      <c r="B7" s="12" t="s">
        <v>31</v>
      </c>
      <c r="C7" s="13">
        <v>0</v>
      </c>
      <c r="E7" s="12"/>
      <c r="F7" s="12"/>
      <c r="G7" s="12"/>
    </row>
    <row r="8" spans="1:7" x14ac:dyDescent="0.2">
      <c r="A8" s="12" t="s">
        <v>30</v>
      </c>
      <c r="B8" s="12" t="s">
        <v>27</v>
      </c>
      <c r="C8" s="13">
        <v>0</v>
      </c>
      <c r="E8" s="12"/>
      <c r="F8" s="12"/>
      <c r="G8" s="12"/>
    </row>
    <row r="9" spans="1:7" x14ac:dyDescent="0.2">
      <c r="A9" s="12" t="s">
        <v>32</v>
      </c>
      <c r="B9" s="12" t="s">
        <v>33</v>
      </c>
      <c r="C9" s="13">
        <v>0.25</v>
      </c>
      <c r="E9" s="12"/>
      <c r="F9" s="12"/>
      <c r="G9" s="12"/>
    </row>
    <row r="10" spans="1:7" x14ac:dyDescent="0.2">
      <c r="A10" s="12" t="s">
        <v>32</v>
      </c>
      <c r="B10" s="12" t="s">
        <v>27</v>
      </c>
      <c r="C10" s="13">
        <v>0.25</v>
      </c>
      <c r="E10" s="12"/>
      <c r="F10" s="12"/>
      <c r="G10" s="12"/>
    </row>
    <row r="11" spans="1:7" x14ac:dyDescent="0.2">
      <c r="A11" s="12" t="s">
        <v>34</v>
      </c>
      <c r="B11" s="12" t="s">
        <v>35</v>
      </c>
      <c r="C11" s="13">
        <v>0</v>
      </c>
      <c r="E11" s="12"/>
      <c r="F11" s="12"/>
      <c r="G11" s="12"/>
    </row>
    <row r="12" spans="1:7" x14ac:dyDescent="0.2">
      <c r="A12" s="12" t="s">
        <v>36</v>
      </c>
      <c r="B12" s="12" t="s">
        <v>37</v>
      </c>
      <c r="C12" s="13">
        <v>0.42</v>
      </c>
      <c r="E12" s="12"/>
      <c r="F12" s="12"/>
      <c r="G12" s="12"/>
    </row>
    <row r="13" spans="1:7" x14ac:dyDescent="0.2">
      <c r="A13" s="12" t="s">
        <v>36</v>
      </c>
      <c r="B13" s="12" t="s">
        <v>38</v>
      </c>
      <c r="C13" s="13">
        <v>0.42</v>
      </c>
      <c r="E13" s="12"/>
      <c r="F13" s="12"/>
      <c r="G13" s="12"/>
    </row>
    <row r="14" spans="1:7" x14ac:dyDescent="0.2">
      <c r="A14" s="12" t="s">
        <v>39</v>
      </c>
      <c r="B14" s="12" t="s">
        <v>40</v>
      </c>
      <c r="C14" s="13">
        <v>0</v>
      </c>
      <c r="E14" s="12"/>
      <c r="F14" s="12"/>
      <c r="G14" s="12"/>
    </row>
    <row r="15" spans="1:7" x14ac:dyDescent="0.2">
      <c r="A15" s="12" t="s">
        <v>41</v>
      </c>
      <c r="B15" s="12" t="s">
        <v>42</v>
      </c>
      <c r="C15" s="13">
        <v>0.1</v>
      </c>
      <c r="E15" s="12"/>
      <c r="F15" s="12"/>
      <c r="G15" s="12"/>
    </row>
    <row r="16" spans="1:7" x14ac:dyDescent="0.2">
      <c r="A16" s="12" t="s">
        <v>41</v>
      </c>
      <c r="B16" s="12" t="s">
        <v>27</v>
      </c>
      <c r="C16" s="13">
        <v>0.1</v>
      </c>
      <c r="E16" s="12"/>
      <c r="F16" s="12"/>
      <c r="G16" s="12"/>
    </row>
    <row r="17" spans="1:7" x14ac:dyDescent="0.2">
      <c r="A17" s="12" t="s">
        <v>43</v>
      </c>
      <c r="B17" s="12" t="s">
        <v>27</v>
      </c>
      <c r="C17" s="13">
        <v>0.3</v>
      </c>
      <c r="E17" s="12"/>
      <c r="F17" s="12"/>
      <c r="G17" s="12"/>
    </row>
    <row r="18" spans="1:7" x14ac:dyDescent="0.2">
      <c r="A18" s="12" t="s">
        <v>43</v>
      </c>
      <c r="B18" s="12" t="s">
        <v>44</v>
      </c>
      <c r="C18" s="13">
        <v>0.3</v>
      </c>
      <c r="E18" s="12"/>
      <c r="F18" s="12"/>
      <c r="G18" s="12"/>
    </row>
    <row r="19" spans="1:7" x14ac:dyDescent="0.2">
      <c r="A19" s="12" t="s">
        <v>45</v>
      </c>
      <c r="B19" s="12" t="s">
        <v>46</v>
      </c>
      <c r="C19" s="13">
        <v>0.3</v>
      </c>
      <c r="E19" s="12"/>
      <c r="F19" s="12"/>
      <c r="G19" s="12"/>
    </row>
    <row r="20" spans="1:7" x14ac:dyDescent="0.2">
      <c r="A20" s="12" t="s">
        <v>45</v>
      </c>
      <c r="B20" s="12" t="s">
        <v>27</v>
      </c>
      <c r="C20" s="13">
        <v>0.3</v>
      </c>
      <c r="E20" s="12"/>
      <c r="F20" s="12"/>
      <c r="G20" s="12"/>
    </row>
    <row r="21" spans="1:7" x14ac:dyDescent="0.2">
      <c r="A21" s="12" t="s">
        <v>47</v>
      </c>
      <c r="B21" s="12" t="s">
        <v>48</v>
      </c>
      <c r="C21" s="13">
        <v>0.3</v>
      </c>
      <c r="E21" s="12"/>
      <c r="F21" s="12"/>
      <c r="G21" s="12"/>
    </row>
    <row r="22" spans="1:7" x14ac:dyDescent="0.2">
      <c r="A22" s="12" t="s">
        <v>47</v>
      </c>
      <c r="B22" s="12" t="s">
        <v>49</v>
      </c>
      <c r="C22" s="13">
        <v>0.35</v>
      </c>
      <c r="E22" s="12"/>
      <c r="F22" s="12"/>
      <c r="G22" s="12"/>
    </row>
    <row r="23" spans="1:7" x14ac:dyDescent="0.2">
      <c r="A23" s="12" t="s">
        <v>47</v>
      </c>
      <c r="B23" s="12" t="s">
        <v>50</v>
      </c>
      <c r="C23" s="13">
        <v>0.35</v>
      </c>
      <c r="E23" s="12"/>
      <c r="F23" s="12"/>
      <c r="G23" s="12"/>
    </row>
    <row r="24" spans="1:7" x14ac:dyDescent="0.2">
      <c r="A24" s="12" t="s">
        <v>47</v>
      </c>
      <c r="B24" s="12" t="s">
        <v>51</v>
      </c>
      <c r="C24" s="13">
        <v>0.35</v>
      </c>
      <c r="E24" s="12"/>
      <c r="F24" s="12"/>
      <c r="G24" s="12"/>
    </row>
    <row r="25" spans="1:7" x14ac:dyDescent="0.2">
      <c r="A25" s="12" t="s">
        <v>47</v>
      </c>
      <c r="B25" s="12" t="s">
        <v>52</v>
      </c>
      <c r="C25" s="13">
        <v>0.35</v>
      </c>
      <c r="E25" s="12"/>
      <c r="F25" s="12"/>
      <c r="G25" s="12"/>
    </row>
    <row r="26" spans="1:7" x14ac:dyDescent="0.2">
      <c r="A26" s="12" t="s">
        <v>47</v>
      </c>
      <c r="B26" s="12" t="s">
        <v>53</v>
      </c>
      <c r="C26" s="13">
        <v>0.3</v>
      </c>
      <c r="E26" s="12"/>
      <c r="F26" s="12"/>
      <c r="G26" s="12"/>
    </row>
    <row r="27" spans="1:7" x14ac:dyDescent="0.2">
      <c r="A27" s="12" t="s">
        <v>47</v>
      </c>
      <c r="B27" s="12" t="s">
        <v>54</v>
      </c>
      <c r="C27" s="13">
        <v>0.35</v>
      </c>
      <c r="E27" s="12"/>
      <c r="F27" s="12"/>
      <c r="G27" s="12"/>
    </row>
    <row r="28" spans="1:7" x14ac:dyDescent="0.2">
      <c r="A28" s="12" t="s">
        <v>47</v>
      </c>
      <c r="B28" s="12" t="s">
        <v>55</v>
      </c>
      <c r="C28" s="13">
        <v>0.3</v>
      </c>
      <c r="E28" s="12"/>
      <c r="F28" s="12"/>
      <c r="G28" s="12"/>
    </row>
    <row r="29" spans="1:7" x14ac:dyDescent="0.2">
      <c r="A29" s="12" t="s">
        <v>47</v>
      </c>
      <c r="B29" s="12" t="s">
        <v>56</v>
      </c>
      <c r="C29" s="13">
        <v>0.35</v>
      </c>
      <c r="E29" s="12"/>
      <c r="F29" s="12"/>
      <c r="G29" s="12"/>
    </row>
    <row r="30" spans="1:7" x14ac:dyDescent="0.2">
      <c r="A30" s="12" t="s">
        <v>47</v>
      </c>
      <c r="B30" s="12" t="s">
        <v>57</v>
      </c>
      <c r="C30" s="13">
        <v>0.35</v>
      </c>
      <c r="E30" s="12"/>
      <c r="F30" s="12"/>
      <c r="G30" s="12"/>
    </row>
    <row r="31" spans="1:7" x14ac:dyDescent="0.2">
      <c r="A31" s="12" t="s">
        <v>47</v>
      </c>
      <c r="B31" s="12" t="s">
        <v>58</v>
      </c>
      <c r="C31" s="13">
        <v>0.35</v>
      </c>
      <c r="E31" s="12"/>
      <c r="F31" s="12"/>
      <c r="G31" s="12"/>
    </row>
    <row r="32" spans="1:7" x14ac:dyDescent="0.2">
      <c r="A32" s="12" t="s">
        <v>47</v>
      </c>
      <c r="B32" s="12" t="s">
        <v>59</v>
      </c>
      <c r="C32" s="13">
        <v>0.35</v>
      </c>
      <c r="E32" s="12"/>
      <c r="F32" s="12"/>
      <c r="G32" s="12"/>
    </row>
    <row r="33" spans="1:7" x14ac:dyDescent="0.2">
      <c r="A33" s="12" t="s">
        <v>47</v>
      </c>
      <c r="B33" s="12" t="s">
        <v>986</v>
      </c>
      <c r="C33" s="13">
        <v>0.3</v>
      </c>
      <c r="E33" s="12"/>
      <c r="F33" s="12"/>
      <c r="G33" s="12"/>
    </row>
    <row r="34" spans="1:7" x14ac:dyDescent="0.2">
      <c r="A34" s="12" t="s">
        <v>47</v>
      </c>
      <c r="B34" s="12" t="s">
        <v>60</v>
      </c>
      <c r="C34" s="13">
        <v>0.35</v>
      </c>
      <c r="E34" s="12"/>
      <c r="F34" s="12"/>
      <c r="G34" s="12"/>
    </row>
    <row r="35" spans="1:7" x14ac:dyDescent="0.2">
      <c r="A35" s="12" t="s">
        <v>47</v>
      </c>
      <c r="B35" s="12" t="s">
        <v>27</v>
      </c>
      <c r="C35" s="13">
        <v>0.25</v>
      </c>
      <c r="E35" s="12"/>
      <c r="F35" s="12"/>
      <c r="G35" s="12"/>
    </row>
    <row r="36" spans="1:7" x14ac:dyDescent="0.2">
      <c r="A36" s="12" t="s">
        <v>47</v>
      </c>
      <c r="B36" s="12" t="s">
        <v>61</v>
      </c>
      <c r="C36" s="13">
        <v>0.3</v>
      </c>
      <c r="E36" s="12"/>
      <c r="F36" s="12"/>
      <c r="G36" s="12"/>
    </row>
    <row r="37" spans="1:7" x14ac:dyDescent="0.2">
      <c r="A37" s="12" t="s">
        <v>47</v>
      </c>
      <c r="B37" s="12" t="s">
        <v>62</v>
      </c>
      <c r="C37" s="13">
        <v>0.35</v>
      </c>
      <c r="E37" s="12"/>
      <c r="F37" s="12"/>
      <c r="G37" s="12"/>
    </row>
    <row r="38" spans="1:7" x14ac:dyDescent="0.2">
      <c r="A38" s="12" t="s">
        <v>47</v>
      </c>
      <c r="B38" s="12" t="s">
        <v>63</v>
      </c>
      <c r="C38" s="13">
        <v>0.3</v>
      </c>
      <c r="E38" s="12"/>
      <c r="F38" s="12"/>
      <c r="G38" s="12"/>
    </row>
    <row r="39" spans="1:7" x14ac:dyDescent="0.2">
      <c r="A39" s="12" t="s">
        <v>47</v>
      </c>
      <c r="B39" s="12" t="s">
        <v>64</v>
      </c>
      <c r="C39" s="13">
        <v>0.35</v>
      </c>
      <c r="E39" s="12"/>
      <c r="F39" s="12"/>
      <c r="G39" s="12"/>
    </row>
    <row r="40" spans="1:7" x14ac:dyDescent="0.2">
      <c r="A40" s="12" t="s">
        <v>47</v>
      </c>
      <c r="B40" s="12" t="s">
        <v>65</v>
      </c>
      <c r="C40" s="13">
        <v>0.35</v>
      </c>
      <c r="E40" s="12"/>
      <c r="F40" s="12"/>
      <c r="G40" s="12"/>
    </row>
    <row r="41" spans="1:7" x14ac:dyDescent="0.2">
      <c r="A41" s="12" t="s">
        <v>47</v>
      </c>
      <c r="B41" s="12" t="s">
        <v>66</v>
      </c>
      <c r="C41" s="13">
        <v>0.35</v>
      </c>
      <c r="E41" s="12"/>
      <c r="F41" s="12"/>
      <c r="G41" s="12"/>
    </row>
    <row r="42" spans="1:7" x14ac:dyDescent="0.2">
      <c r="A42" s="12" t="s">
        <v>47</v>
      </c>
      <c r="B42" s="12" t="s">
        <v>67</v>
      </c>
      <c r="C42" s="13">
        <v>0.3</v>
      </c>
      <c r="E42" s="12"/>
      <c r="F42" s="12"/>
      <c r="G42" s="12"/>
    </row>
    <row r="43" spans="1:7" x14ac:dyDescent="0.2">
      <c r="A43" s="12" t="s">
        <v>47</v>
      </c>
      <c r="B43" s="12" t="s">
        <v>68</v>
      </c>
      <c r="C43" s="13">
        <v>0.25</v>
      </c>
      <c r="E43" s="12"/>
      <c r="F43" s="12"/>
      <c r="G43" s="12"/>
    </row>
    <row r="44" spans="1:7" x14ac:dyDescent="0.2">
      <c r="A44" s="12" t="s">
        <v>47</v>
      </c>
      <c r="B44" s="12" t="s">
        <v>69</v>
      </c>
      <c r="C44" s="13">
        <v>0.3</v>
      </c>
      <c r="E44" s="12"/>
      <c r="F44" s="12"/>
      <c r="G44" s="12"/>
    </row>
    <row r="45" spans="1:7" x14ac:dyDescent="0.2">
      <c r="A45" s="12" t="s">
        <v>70</v>
      </c>
      <c r="B45" s="12" t="s">
        <v>27</v>
      </c>
      <c r="C45" s="13">
        <v>0.6</v>
      </c>
      <c r="E45" s="12"/>
      <c r="F45" s="12"/>
      <c r="G45" s="12"/>
    </row>
    <row r="46" spans="1:7" x14ac:dyDescent="0.2">
      <c r="A46" s="12" t="s">
        <v>70</v>
      </c>
      <c r="B46" s="12" t="s">
        <v>71</v>
      </c>
      <c r="C46" s="13">
        <v>0.6</v>
      </c>
      <c r="E46" s="12"/>
      <c r="F46" s="12"/>
      <c r="G46" s="12"/>
    </row>
    <row r="47" spans="1:7" x14ac:dyDescent="0.2">
      <c r="A47" s="12" t="s">
        <v>72</v>
      </c>
      <c r="B47" s="12" t="s">
        <v>73</v>
      </c>
      <c r="C47" s="13">
        <v>0.05</v>
      </c>
      <c r="E47" s="12"/>
      <c r="F47" s="12"/>
      <c r="G47" s="12"/>
    </row>
    <row r="48" spans="1:7" x14ac:dyDescent="0.2">
      <c r="A48" s="12" t="s">
        <v>72</v>
      </c>
      <c r="B48" s="12" t="s">
        <v>27</v>
      </c>
      <c r="C48" s="13">
        <v>0.05</v>
      </c>
      <c r="E48" s="12"/>
      <c r="F48" s="12"/>
      <c r="G48" s="12"/>
    </row>
    <row r="49" spans="1:7" x14ac:dyDescent="0.2">
      <c r="A49" s="12" t="s">
        <v>74</v>
      </c>
      <c r="B49" s="12" t="s">
        <v>75</v>
      </c>
      <c r="C49" s="13">
        <v>0</v>
      </c>
      <c r="E49" s="12"/>
      <c r="F49" s="12"/>
      <c r="G49" s="12"/>
    </row>
    <row r="50" spans="1:7" x14ac:dyDescent="0.2">
      <c r="A50" s="12" t="s">
        <v>74</v>
      </c>
      <c r="B50" s="12" t="s">
        <v>76</v>
      </c>
      <c r="C50" s="13">
        <v>0.42</v>
      </c>
      <c r="E50" s="12"/>
      <c r="F50" s="12"/>
      <c r="G50" s="12"/>
    </row>
    <row r="51" spans="1:7" x14ac:dyDescent="0.2">
      <c r="A51" s="12" t="s">
        <v>74</v>
      </c>
      <c r="B51" s="12" t="s">
        <v>77</v>
      </c>
      <c r="C51" s="13">
        <v>0.42</v>
      </c>
      <c r="E51" s="12"/>
      <c r="F51" s="12"/>
      <c r="G51" s="12"/>
    </row>
    <row r="52" spans="1:7" x14ac:dyDescent="0.2">
      <c r="A52" s="12" t="s">
        <v>74</v>
      </c>
      <c r="B52" s="12" t="s">
        <v>27</v>
      </c>
      <c r="C52" s="13">
        <v>0</v>
      </c>
      <c r="E52" s="12"/>
      <c r="F52" s="12"/>
      <c r="G52" s="12"/>
    </row>
    <row r="53" spans="1:7" x14ac:dyDescent="0.2">
      <c r="A53" s="12" t="s">
        <v>78</v>
      </c>
      <c r="B53" s="12" t="s">
        <v>79</v>
      </c>
      <c r="C53" s="13">
        <v>0.05</v>
      </c>
      <c r="E53" s="12"/>
      <c r="F53" s="12"/>
      <c r="G53" s="12"/>
    </row>
    <row r="54" spans="1:7" x14ac:dyDescent="0.2">
      <c r="A54" s="12" t="s">
        <v>80</v>
      </c>
      <c r="B54" s="12" t="s">
        <v>81</v>
      </c>
      <c r="C54" s="13">
        <v>0</v>
      </c>
      <c r="E54" s="12"/>
      <c r="F54" s="12"/>
      <c r="G54" s="12"/>
    </row>
    <row r="55" spans="1:7" x14ac:dyDescent="0.2">
      <c r="A55" s="12" t="s">
        <v>80</v>
      </c>
      <c r="B55" s="12" t="s">
        <v>27</v>
      </c>
      <c r="C55" s="13">
        <v>0</v>
      </c>
      <c r="E55" s="12"/>
      <c r="F55" s="12"/>
      <c r="G55" s="12"/>
    </row>
    <row r="56" spans="1:7" x14ac:dyDescent="0.2">
      <c r="A56" s="12" t="s">
        <v>82</v>
      </c>
      <c r="B56" s="12" t="s">
        <v>83</v>
      </c>
      <c r="C56" s="13">
        <v>0.5</v>
      </c>
      <c r="E56" s="12"/>
      <c r="F56" s="12"/>
      <c r="G56" s="12"/>
    </row>
    <row r="57" spans="1:7" x14ac:dyDescent="0.2">
      <c r="A57" s="12" t="s">
        <v>84</v>
      </c>
      <c r="B57" s="12" t="s">
        <v>85</v>
      </c>
      <c r="C57" s="13">
        <v>0</v>
      </c>
      <c r="E57" s="12"/>
      <c r="F57" s="12"/>
      <c r="G57" s="12"/>
    </row>
    <row r="58" spans="1:7" x14ac:dyDescent="0.2">
      <c r="A58" s="12" t="s">
        <v>84</v>
      </c>
      <c r="B58" s="12" t="s">
        <v>27</v>
      </c>
      <c r="C58" s="13">
        <v>0</v>
      </c>
      <c r="E58" s="12"/>
      <c r="F58" s="12"/>
      <c r="G58" s="12"/>
    </row>
    <row r="59" spans="1:7" x14ac:dyDescent="0.2">
      <c r="A59" s="12" t="s">
        <v>86</v>
      </c>
      <c r="B59" s="12" t="s">
        <v>87</v>
      </c>
      <c r="C59" s="13">
        <v>0.5</v>
      </c>
      <c r="E59" s="12"/>
      <c r="F59" s="12"/>
      <c r="G59" s="12"/>
    </row>
    <row r="60" spans="1:7" x14ac:dyDescent="0.2">
      <c r="A60" s="12" t="s">
        <v>86</v>
      </c>
      <c r="B60" s="12" t="s">
        <v>88</v>
      </c>
      <c r="C60" s="13">
        <v>0.5</v>
      </c>
      <c r="E60" s="12"/>
      <c r="F60" s="12"/>
      <c r="G60" s="12"/>
    </row>
    <row r="61" spans="1:7" x14ac:dyDescent="0.2">
      <c r="A61" s="12" t="s">
        <v>86</v>
      </c>
      <c r="B61" s="12" t="s">
        <v>89</v>
      </c>
      <c r="C61" s="13">
        <v>0.5</v>
      </c>
      <c r="E61" s="12"/>
      <c r="F61" s="12"/>
      <c r="G61" s="12"/>
    </row>
    <row r="62" spans="1:7" x14ac:dyDescent="0.2">
      <c r="A62" s="12" t="s">
        <v>86</v>
      </c>
      <c r="B62" s="12" t="s">
        <v>90</v>
      </c>
      <c r="C62" s="13">
        <v>0.5</v>
      </c>
      <c r="E62" s="12"/>
      <c r="F62" s="12"/>
      <c r="G62" s="12"/>
    </row>
    <row r="63" spans="1:7" x14ac:dyDescent="0.2">
      <c r="A63" s="12" t="s">
        <v>86</v>
      </c>
      <c r="B63" s="12" t="s">
        <v>91</v>
      </c>
      <c r="C63" s="13">
        <v>0.5</v>
      </c>
      <c r="E63" s="12"/>
      <c r="F63" s="12"/>
      <c r="G63" s="12"/>
    </row>
    <row r="64" spans="1:7" x14ac:dyDescent="0.2">
      <c r="A64" s="12" t="s">
        <v>86</v>
      </c>
      <c r="B64" s="12" t="s">
        <v>92</v>
      </c>
      <c r="C64" s="13">
        <v>0.5</v>
      </c>
      <c r="E64" s="12"/>
      <c r="F64" s="12"/>
      <c r="G64" s="12"/>
    </row>
    <row r="65" spans="1:7" x14ac:dyDescent="0.2">
      <c r="A65" s="12" t="s">
        <v>86</v>
      </c>
      <c r="B65" s="12" t="s">
        <v>93</v>
      </c>
      <c r="C65" s="13">
        <v>0.5</v>
      </c>
      <c r="E65" s="12"/>
      <c r="F65" s="12"/>
      <c r="G65" s="12"/>
    </row>
    <row r="66" spans="1:7" x14ac:dyDescent="0.2">
      <c r="A66" s="12" t="s">
        <v>86</v>
      </c>
      <c r="B66" s="12" t="s">
        <v>94</v>
      </c>
      <c r="C66" s="13">
        <v>0.5</v>
      </c>
      <c r="E66" s="12"/>
      <c r="F66" s="12"/>
      <c r="G66" s="12"/>
    </row>
    <row r="67" spans="1:7" x14ac:dyDescent="0.2">
      <c r="A67" s="12" t="s">
        <v>86</v>
      </c>
      <c r="B67" s="12" t="s">
        <v>95</v>
      </c>
      <c r="C67" s="13">
        <v>0.5</v>
      </c>
      <c r="E67" s="12"/>
      <c r="F67" s="12"/>
      <c r="G67" s="12"/>
    </row>
    <row r="68" spans="1:7" x14ac:dyDescent="0.2">
      <c r="A68" s="12" t="s">
        <v>86</v>
      </c>
      <c r="B68" s="12" t="s">
        <v>96</v>
      </c>
      <c r="C68" s="13">
        <v>0.5</v>
      </c>
      <c r="E68" s="12"/>
      <c r="F68" s="12"/>
      <c r="G68" s="12"/>
    </row>
    <row r="69" spans="1:7" x14ac:dyDescent="0.2">
      <c r="A69" s="12" t="s">
        <v>86</v>
      </c>
      <c r="B69" s="12" t="s">
        <v>97</v>
      </c>
      <c r="C69" s="13">
        <v>0.5</v>
      </c>
      <c r="E69" s="12"/>
      <c r="F69" s="12"/>
      <c r="G69" s="12"/>
    </row>
    <row r="70" spans="1:7" x14ac:dyDescent="0.2">
      <c r="A70" s="12" t="s">
        <v>86</v>
      </c>
      <c r="B70" s="12" t="s">
        <v>27</v>
      </c>
      <c r="C70" s="13">
        <v>0.5</v>
      </c>
      <c r="E70" s="12"/>
      <c r="F70" s="12"/>
      <c r="G70" s="12"/>
    </row>
    <row r="71" spans="1:7" x14ac:dyDescent="0.2">
      <c r="A71" s="12" t="s">
        <v>86</v>
      </c>
      <c r="B71" s="12" t="s">
        <v>98</v>
      </c>
      <c r="C71" s="13">
        <v>0.5</v>
      </c>
      <c r="E71" s="12"/>
      <c r="F71" s="12"/>
      <c r="G71" s="12"/>
    </row>
    <row r="72" spans="1:7" x14ac:dyDescent="0.2">
      <c r="A72" s="12" t="s">
        <v>86</v>
      </c>
      <c r="B72" s="12" t="s">
        <v>99</v>
      </c>
      <c r="C72" s="13">
        <v>0.5</v>
      </c>
      <c r="E72" s="12"/>
      <c r="F72" s="12"/>
      <c r="G72" s="12"/>
    </row>
    <row r="73" spans="1:7" x14ac:dyDescent="0.2">
      <c r="A73" s="12" t="s">
        <v>86</v>
      </c>
      <c r="B73" s="12" t="s">
        <v>100</v>
      </c>
      <c r="C73" s="13">
        <v>0.5</v>
      </c>
      <c r="E73" s="12"/>
      <c r="F73" s="12"/>
      <c r="G73" s="12"/>
    </row>
    <row r="74" spans="1:7" x14ac:dyDescent="0.2">
      <c r="A74" s="12" t="s">
        <v>101</v>
      </c>
      <c r="B74" s="12" t="s">
        <v>102</v>
      </c>
      <c r="C74" s="13">
        <v>0.42</v>
      </c>
      <c r="E74" s="12"/>
      <c r="F74" s="12"/>
      <c r="G74" s="12"/>
    </row>
    <row r="75" spans="1:7" x14ac:dyDescent="0.2">
      <c r="A75" s="12" t="s">
        <v>101</v>
      </c>
      <c r="B75" s="12" t="s">
        <v>27</v>
      </c>
      <c r="C75" s="13">
        <v>0.42</v>
      </c>
      <c r="E75" s="12"/>
      <c r="F75" s="12"/>
      <c r="G75" s="12"/>
    </row>
    <row r="76" spans="1:7" x14ac:dyDescent="0.2">
      <c r="A76" s="12" t="s">
        <v>103</v>
      </c>
      <c r="B76" s="12" t="s">
        <v>104</v>
      </c>
      <c r="C76" s="13">
        <v>0.25</v>
      </c>
      <c r="E76" s="12"/>
      <c r="F76" s="12"/>
      <c r="G76" s="12"/>
    </row>
    <row r="77" spans="1:7" x14ac:dyDescent="0.2">
      <c r="A77" s="12" t="s">
        <v>103</v>
      </c>
      <c r="B77" s="12" t="s">
        <v>27</v>
      </c>
      <c r="C77" s="13">
        <v>0.25</v>
      </c>
      <c r="E77" s="12"/>
      <c r="F77" s="12"/>
      <c r="G77" s="12"/>
    </row>
    <row r="78" spans="1:7" x14ac:dyDescent="0.2">
      <c r="A78" s="12" t="s">
        <v>105</v>
      </c>
      <c r="B78" s="12" t="s">
        <v>106</v>
      </c>
      <c r="C78" s="13">
        <v>0.8</v>
      </c>
      <c r="E78" s="12"/>
      <c r="F78" s="12"/>
      <c r="G78" s="12"/>
    </row>
    <row r="79" spans="1:7" x14ac:dyDescent="0.2">
      <c r="A79" s="12" t="s">
        <v>107</v>
      </c>
      <c r="B79" s="12" t="s">
        <v>108</v>
      </c>
      <c r="C79" s="13">
        <v>0</v>
      </c>
      <c r="E79" s="12"/>
      <c r="F79" s="12"/>
      <c r="G79" s="12"/>
    </row>
    <row r="80" spans="1:7" x14ac:dyDescent="0.2">
      <c r="A80" s="12" t="s">
        <v>107</v>
      </c>
      <c r="B80" s="12" t="s">
        <v>109</v>
      </c>
      <c r="C80" s="13">
        <v>0</v>
      </c>
      <c r="E80" s="12"/>
      <c r="F80" s="12"/>
      <c r="G80" s="12"/>
    </row>
    <row r="81" spans="1:7" x14ac:dyDescent="0.2">
      <c r="A81" s="12" t="s">
        <v>107</v>
      </c>
      <c r="B81" s="12" t="s">
        <v>27</v>
      </c>
      <c r="C81" s="13">
        <v>0</v>
      </c>
      <c r="E81" s="12"/>
      <c r="F81" s="12"/>
      <c r="G81" s="12"/>
    </row>
    <row r="82" spans="1:7" x14ac:dyDescent="0.2">
      <c r="A82" s="12" t="s">
        <v>107</v>
      </c>
      <c r="B82" s="12" t="s">
        <v>110</v>
      </c>
      <c r="C82" s="13">
        <v>0</v>
      </c>
      <c r="E82" s="12"/>
      <c r="F82" s="12"/>
      <c r="G82" s="12"/>
    </row>
    <row r="83" spans="1:7" x14ac:dyDescent="0.2">
      <c r="A83" s="12" t="s">
        <v>111</v>
      </c>
      <c r="B83" s="12" t="s">
        <v>111</v>
      </c>
      <c r="C83" s="13">
        <v>0.1</v>
      </c>
      <c r="E83" s="12"/>
      <c r="F83" s="12"/>
      <c r="G83" s="12"/>
    </row>
    <row r="84" spans="1:7" x14ac:dyDescent="0.2">
      <c r="A84" s="12" t="s">
        <v>112</v>
      </c>
      <c r="B84" s="12" t="s">
        <v>113</v>
      </c>
      <c r="C84" s="13">
        <v>0.05</v>
      </c>
      <c r="E84" s="12"/>
      <c r="F84" s="12"/>
      <c r="G84" s="12"/>
    </row>
    <row r="85" spans="1:7" x14ac:dyDescent="0.2">
      <c r="A85" s="12" t="s">
        <v>112</v>
      </c>
      <c r="B85" s="12" t="s">
        <v>27</v>
      </c>
      <c r="C85" s="13">
        <v>0.05</v>
      </c>
      <c r="E85" s="12"/>
      <c r="F85" s="12"/>
      <c r="G85" s="12"/>
    </row>
    <row r="86" spans="1:7" x14ac:dyDescent="0.2">
      <c r="A86" s="12" t="s">
        <v>112</v>
      </c>
      <c r="B86" s="12" t="s">
        <v>114</v>
      </c>
      <c r="C86" s="13">
        <v>0.05</v>
      </c>
      <c r="E86" s="12"/>
      <c r="F86" s="12"/>
      <c r="G86" s="12"/>
    </row>
    <row r="87" spans="1:7" x14ac:dyDescent="0.2">
      <c r="A87" s="12" t="s">
        <v>115</v>
      </c>
      <c r="B87" s="12" t="s">
        <v>116</v>
      </c>
      <c r="C87" s="13">
        <v>0</v>
      </c>
      <c r="E87" s="12"/>
      <c r="F87" s="12"/>
      <c r="G87" s="12"/>
    </row>
    <row r="88" spans="1:7" x14ac:dyDescent="0.2">
      <c r="A88" s="12" t="s">
        <v>115</v>
      </c>
      <c r="B88" s="12" t="s">
        <v>27</v>
      </c>
      <c r="C88" s="13">
        <v>0</v>
      </c>
      <c r="E88" s="12"/>
      <c r="F88" s="12"/>
      <c r="G88" s="12"/>
    </row>
    <row r="89" spans="1:7" x14ac:dyDescent="0.2">
      <c r="A89" s="12" t="s">
        <v>115</v>
      </c>
      <c r="B89" s="12" t="s">
        <v>117</v>
      </c>
      <c r="C89" s="13">
        <v>0</v>
      </c>
      <c r="E89" s="12"/>
      <c r="F89" s="12"/>
      <c r="G89" s="12"/>
    </row>
    <row r="90" spans="1:7" x14ac:dyDescent="0.2">
      <c r="A90" s="12" t="s">
        <v>118</v>
      </c>
      <c r="B90" s="12" t="s">
        <v>119</v>
      </c>
      <c r="C90" s="13">
        <v>0</v>
      </c>
      <c r="E90" s="12"/>
      <c r="F90" s="12"/>
      <c r="G90" s="12"/>
    </row>
    <row r="91" spans="1:7" x14ac:dyDescent="0.2">
      <c r="A91" s="12" t="s">
        <v>118</v>
      </c>
      <c r="B91" s="12" t="s">
        <v>120</v>
      </c>
      <c r="C91" s="13">
        <v>0</v>
      </c>
      <c r="E91" s="12"/>
      <c r="F91" s="12"/>
      <c r="G91" s="12"/>
    </row>
    <row r="92" spans="1:7" x14ac:dyDescent="0.2">
      <c r="A92" s="12" t="s">
        <v>118</v>
      </c>
      <c r="B92" s="12" t="s">
        <v>121</v>
      </c>
      <c r="C92" s="13">
        <v>0</v>
      </c>
      <c r="E92" s="12"/>
      <c r="F92" s="12"/>
      <c r="G92" s="12"/>
    </row>
    <row r="93" spans="1:7" x14ac:dyDescent="0.2">
      <c r="A93" s="12" t="s">
        <v>118</v>
      </c>
      <c r="B93" s="12" t="s">
        <v>122</v>
      </c>
      <c r="C93" s="13">
        <v>0</v>
      </c>
      <c r="E93" s="12"/>
      <c r="F93" s="12"/>
      <c r="G93" s="12"/>
    </row>
    <row r="94" spans="1:7" x14ac:dyDescent="0.2">
      <c r="A94" s="12" t="s">
        <v>118</v>
      </c>
      <c r="B94" s="12" t="s">
        <v>123</v>
      </c>
      <c r="C94" s="13">
        <v>0</v>
      </c>
      <c r="E94" s="12"/>
      <c r="F94" s="12"/>
      <c r="G94" s="12"/>
    </row>
    <row r="95" spans="1:7" x14ac:dyDescent="0.2">
      <c r="A95" s="12" t="s">
        <v>118</v>
      </c>
      <c r="B95" s="12" t="s">
        <v>27</v>
      </c>
      <c r="C95" s="13">
        <v>0</v>
      </c>
      <c r="E95" s="12"/>
      <c r="F95" s="12"/>
      <c r="G95" s="12"/>
    </row>
    <row r="96" spans="1:7" x14ac:dyDescent="0.2">
      <c r="A96" s="12" t="s">
        <v>118</v>
      </c>
      <c r="B96" s="12" t="s">
        <v>124</v>
      </c>
      <c r="C96" s="13">
        <v>0</v>
      </c>
      <c r="E96" s="12"/>
      <c r="F96" s="12"/>
      <c r="G96" s="12"/>
    </row>
    <row r="97" spans="1:7" x14ac:dyDescent="0.2">
      <c r="A97" s="12" t="s">
        <v>118</v>
      </c>
      <c r="B97" s="12" t="s">
        <v>125</v>
      </c>
      <c r="C97" s="13">
        <v>0</v>
      </c>
      <c r="E97" s="12"/>
      <c r="F97" s="12"/>
      <c r="G97" s="12"/>
    </row>
    <row r="98" spans="1:7" x14ac:dyDescent="0.2">
      <c r="A98" s="12" t="s">
        <v>118</v>
      </c>
      <c r="B98" s="12" t="s">
        <v>126</v>
      </c>
      <c r="C98" s="13">
        <v>0.05</v>
      </c>
      <c r="E98" s="12"/>
      <c r="F98" s="12"/>
      <c r="G98" s="12"/>
    </row>
    <row r="99" spans="1:7" x14ac:dyDescent="0.2">
      <c r="A99" s="12" t="s">
        <v>118</v>
      </c>
      <c r="B99" s="12" t="s">
        <v>127</v>
      </c>
      <c r="C99" s="13">
        <v>0.05</v>
      </c>
      <c r="E99" s="12"/>
      <c r="F99" s="12"/>
      <c r="G99" s="12"/>
    </row>
    <row r="100" spans="1:7" x14ac:dyDescent="0.2">
      <c r="A100" s="12" t="s">
        <v>128</v>
      </c>
      <c r="B100" s="12" t="s">
        <v>129</v>
      </c>
      <c r="C100" s="13">
        <v>0.05</v>
      </c>
      <c r="E100" s="12"/>
      <c r="F100" s="12"/>
      <c r="G100" s="12"/>
    </row>
    <row r="101" spans="1:7" x14ac:dyDescent="0.2">
      <c r="A101" s="12" t="s">
        <v>128</v>
      </c>
      <c r="B101" s="12" t="s">
        <v>27</v>
      </c>
      <c r="C101" s="13">
        <v>0.05</v>
      </c>
      <c r="E101" s="12"/>
      <c r="F101" s="12"/>
      <c r="G101" s="12"/>
    </row>
    <row r="102" spans="1:7" x14ac:dyDescent="0.2">
      <c r="A102" s="12" t="s">
        <v>130</v>
      </c>
      <c r="B102" s="12" t="s">
        <v>27</v>
      </c>
      <c r="C102" s="13">
        <v>0.25</v>
      </c>
      <c r="E102" s="12"/>
      <c r="F102" s="12"/>
      <c r="G102" s="12"/>
    </row>
    <row r="103" spans="1:7" x14ac:dyDescent="0.2">
      <c r="A103" s="12" t="s">
        <v>130</v>
      </c>
      <c r="B103" s="12" t="s">
        <v>131</v>
      </c>
      <c r="C103" s="13">
        <v>0.25</v>
      </c>
      <c r="E103" s="12"/>
      <c r="F103" s="12"/>
      <c r="G103" s="12"/>
    </row>
    <row r="104" spans="1:7" x14ac:dyDescent="0.2">
      <c r="A104" s="12" t="s">
        <v>132</v>
      </c>
      <c r="B104" s="12" t="s">
        <v>27</v>
      </c>
      <c r="C104" s="13">
        <v>0.5</v>
      </c>
      <c r="E104" s="12"/>
      <c r="F104" s="12"/>
      <c r="G104" s="12"/>
    </row>
    <row r="105" spans="1:7" x14ac:dyDescent="0.2">
      <c r="A105" s="12" t="s">
        <v>132</v>
      </c>
      <c r="B105" s="12" t="s">
        <v>133</v>
      </c>
      <c r="C105" s="13">
        <v>0.5</v>
      </c>
      <c r="E105" s="12"/>
      <c r="F105" s="12"/>
      <c r="G105" s="12"/>
    </row>
    <row r="106" spans="1:7" x14ac:dyDescent="0.2">
      <c r="A106" s="12" t="s">
        <v>134</v>
      </c>
      <c r="B106" s="12" t="s">
        <v>27</v>
      </c>
      <c r="C106" s="13">
        <v>0</v>
      </c>
      <c r="E106" s="12"/>
      <c r="F106" s="12"/>
      <c r="G106" s="12"/>
    </row>
    <row r="107" spans="1:7" x14ac:dyDescent="0.2">
      <c r="A107" s="12" t="s">
        <v>134</v>
      </c>
      <c r="B107" s="12" t="s">
        <v>135</v>
      </c>
      <c r="C107" s="13">
        <v>0</v>
      </c>
      <c r="E107" s="12"/>
      <c r="F107" s="12"/>
      <c r="G107" s="12"/>
    </row>
    <row r="108" spans="1:7" x14ac:dyDescent="0.2">
      <c r="A108" s="12" t="s">
        <v>136</v>
      </c>
      <c r="B108" s="12" t="s">
        <v>137</v>
      </c>
      <c r="C108" s="13">
        <v>0.42</v>
      </c>
      <c r="E108" s="12"/>
      <c r="F108" s="12"/>
      <c r="G108" s="12"/>
    </row>
    <row r="109" spans="1:7" x14ac:dyDescent="0.2">
      <c r="A109" s="12" t="s">
        <v>136</v>
      </c>
      <c r="B109" s="12" t="s">
        <v>27</v>
      </c>
      <c r="C109" s="13">
        <v>0.42</v>
      </c>
      <c r="E109" s="12"/>
      <c r="F109" s="12"/>
      <c r="G109" s="12"/>
    </row>
    <row r="110" spans="1:7" x14ac:dyDescent="0.2">
      <c r="A110" s="12" t="s">
        <v>138</v>
      </c>
      <c r="B110" s="12" t="s">
        <v>27</v>
      </c>
      <c r="C110" s="13">
        <v>0.05</v>
      </c>
      <c r="E110" s="12"/>
      <c r="F110" s="12"/>
      <c r="G110" s="12"/>
    </row>
    <row r="111" spans="1:7" x14ac:dyDescent="0.2">
      <c r="A111" s="12" t="s">
        <v>138</v>
      </c>
      <c r="B111" s="12" t="s">
        <v>139</v>
      </c>
      <c r="C111" s="13">
        <v>0.05</v>
      </c>
      <c r="E111" s="12"/>
      <c r="F111" s="12"/>
      <c r="G111" s="12"/>
    </row>
    <row r="112" spans="1:7" x14ac:dyDescent="0.2">
      <c r="A112" s="12" t="s">
        <v>140</v>
      </c>
      <c r="B112" s="12" t="s">
        <v>27</v>
      </c>
      <c r="C112" s="13">
        <v>0.15</v>
      </c>
      <c r="E112" s="12"/>
      <c r="F112" s="12"/>
      <c r="G112" s="12"/>
    </row>
    <row r="113" spans="1:7" x14ac:dyDescent="0.2">
      <c r="A113" s="12" t="s">
        <v>140</v>
      </c>
      <c r="B113" s="12" t="s">
        <v>141</v>
      </c>
      <c r="C113" s="13">
        <v>0.15</v>
      </c>
      <c r="E113" s="12"/>
      <c r="F113" s="12"/>
      <c r="G113" s="12"/>
    </row>
    <row r="114" spans="1:7" x14ac:dyDescent="0.2">
      <c r="A114" s="12" t="s">
        <v>142</v>
      </c>
      <c r="B114" s="12" t="s">
        <v>143</v>
      </c>
      <c r="C114" s="13">
        <v>0.5</v>
      </c>
      <c r="E114" s="12"/>
      <c r="F114" s="12"/>
      <c r="G114" s="12"/>
    </row>
    <row r="115" spans="1:7" x14ac:dyDescent="0.2">
      <c r="A115" s="12" t="s">
        <v>142</v>
      </c>
      <c r="B115" s="12" t="s">
        <v>27</v>
      </c>
      <c r="C115" s="13">
        <v>0.5</v>
      </c>
      <c r="E115" s="12"/>
      <c r="F115" s="12"/>
      <c r="G115" s="12"/>
    </row>
    <row r="116" spans="1:7" x14ac:dyDescent="0.2">
      <c r="A116" s="12" t="s">
        <v>142</v>
      </c>
      <c r="B116" s="12" t="s">
        <v>144</v>
      </c>
      <c r="C116" s="13">
        <v>0.5</v>
      </c>
      <c r="E116" s="12"/>
      <c r="F116" s="12"/>
      <c r="G116" s="12"/>
    </row>
    <row r="117" spans="1:7" x14ac:dyDescent="0.2">
      <c r="A117" s="12" t="s">
        <v>145</v>
      </c>
      <c r="B117" s="12" t="s">
        <v>146</v>
      </c>
      <c r="C117" s="13">
        <v>0.25</v>
      </c>
      <c r="E117" s="12"/>
      <c r="F117" s="12"/>
      <c r="G117" s="12"/>
    </row>
    <row r="118" spans="1:7" x14ac:dyDescent="0.2">
      <c r="A118" s="12" t="s">
        <v>145</v>
      </c>
      <c r="B118" s="12" t="s">
        <v>147</v>
      </c>
      <c r="C118" s="13">
        <v>0.2</v>
      </c>
      <c r="E118" s="12"/>
      <c r="F118" s="12"/>
      <c r="G118" s="12"/>
    </row>
    <row r="119" spans="1:7" x14ac:dyDescent="0.2">
      <c r="A119" s="12" t="s">
        <v>145</v>
      </c>
      <c r="B119" s="12" t="s">
        <v>148</v>
      </c>
      <c r="C119" s="13">
        <v>0.15</v>
      </c>
      <c r="E119" s="12"/>
      <c r="F119" s="12"/>
      <c r="G119" s="12"/>
    </row>
    <row r="120" spans="1:7" x14ac:dyDescent="0.2">
      <c r="A120" s="12" t="s">
        <v>145</v>
      </c>
      <c r="B120" s="12" t="s">
        <v>149</v>
      </c>
      <c r="C120" s="13">
        <v>0.2</v>
      </c>
      <c r="E120" s="12"/>
      <c r="F120" s="12"/>
      <c r="G120" s="12"/>
    </row>
    <row r="121" spans="1:7" x14ac:dyDescent="0.2">
      <c r="A121" s="12" t="s">
        <v>145</v>
      </c>
      <c r="B121" s="12" t="s">
        <v>150</v>
      </c>
      <c r="C121" s="13">
        <v>0.15</v>
      </c>
      <c r="E121" s="12"/>
      <c r="F121" s="12"/>
      <c r="G121" s="12"/>
    </row>
    <row r="122" spans="1:7" x14ac:dyDescent="0.2">
      <c r="A122" s="12" t="s">
        <v>145</v>
      </c>
      <c r="B122" s="12" t="s">
        <v>151</v>
      </c>
      <c r="C122" s="13">
        <v>0.2</v>
      </c>
      <c r="E122" s="12"/>
      <c r="F122" s="12"/>
      <c r="G122" s="12"/>
    </row>
    <row r="123" spans="1:7" x14ac:dyDescent="0.2">
      <c r="A123" s="12" t="s">
        <v>145</v>
      </c>
      <c r="B123" s="12" t="s">
        <v>152</v>
      </c>
      <c r="C123" s="13">
        <v>0</v>
      </c>
      <c r="E123" s="12"/>
      <c r="F123" s="12"/>
      <c r="G123" s="12"/>
    </row>
    <row r="124" spans="1:7" x14ac:dyDescent="0.2">
      <c r="A124" s="12" t="s">
        <v>145</v>
      </c>
      <c r="B124" s="12" t="s">
        <v>153</v>
      </c>
      <c r="C124" s="13">
        <v>0.15</v>
      </c>
      <c r="E124" s="12"/>
      <c r="F124" s="12"/>
      <c r="G124" s="12"/>
    </row>
    <row r="125" spans="1:7" x14ac:dyDescent="0.2">
      <c r="A125" s="12" t="s">
        <v>145</v>
      </c>
      <c r="B125" s="12" t="s">
        <v>154</v>
      </c>
      <c r="C125" s="13">
        <v>0.25</v>
      </c>
      <c r="E125" s="12"/>
      <c r="F125" s="12"/>
      <c r="G125" s="12"/>
    </row>
    <row r="126" spans="1:7" x14ac:dyDescent="0.2">
      <c r="A126" s="12" t="s">
        <v>145</v>
      </c>
      <c r="B126" s="12" t="s">
        <v>155</v>
      </c>
      <c r="C126" s="13">
        <v>0.25</v>
      </c>
      <c r="E126" s="12"/>
      <c r="F126" s="12"/>
      <c r="G126" s="12"/>
    </row>
    <row r="127" spans="1:7" x14ac:dyDescent="0.2">
      <c r="A127" s="12" t="s">
        <v>145</v>
      </c>
      <c r="B127" s="12" t="s">
        <v>156</v>
      </c>
      <c r="C127" s="13">
        <v>0.3</v>
      </c>
      <c r="E127" s="12"/>
      <c r="F127" s="12"/>
      <c r="G127" s="12"/>
    </row>
    <row r="128" spans="1:7" x14ac:dyDescent="0.2">
      <c r="A128" s="12" t="s">
        <v>145</v>
      </c>
      <c r="B128" s="12" t="s">
        <v>157</v>
      </c>
      <c r="C128" s="13">
        <v>0.25</v>
      </c>
      <c r="E128" s="12"/>
      <c r="F128" s="12"/>
      <c r="G128" s="12"/>
    </row>
    <row r="129" spans="1:7" x14ac:dyDescent="0.2">
      <c r="A129" s="12" t="s">
        <v>145</v>
      </c>
      <c r="B129" s="12" t="s">
        <v>27</v>
      </c>
      <c r="C129" s="13">
        <v>0.25</v>
      </c>
      <c r="E129" s="12"/>
      <c r="F129" s="12"/>
      <c r="G129" s="12"/>
    </row>
    <row r="130" spans="1:7" x14ac:dyDescent="0.2">
      <c r="A130" s="12" t="s">
        <v>145</v>
      </c>
      <c r="B130" s="12" t="s">
        <v>158</v>
      </c>
      <c r="C130" s="13">
        <v>0.25</v>
      </c>
      <c r="E130" s="12"/>
      <c r="F130" s="12"/>
      <c r="G130" s="12"/>
    </row>
    <row r="131" spans="1:7" x14ac:dyDescent="0.2">
      <c r="A131" s="12" t="s">
        <v>145</v>
      </c>
      <c r="B131" s="12" t="s">
        <v>159</v>
      </c>
      <c r="C131" s="13">
        <v>0.15</v>
      </c>
      <c r="E131" s="12"/>
      <c r="F131" s="12"/>
      <c r="G131" s="12"/>
    </row>
    <row r="132" spans="1:7" x14ac:dyDescent="0.2">
      <c r="A132" s="12" t="s">
        <v>145</v>
      </c>
      <c r="B132" s="12" t="s">
        <v>160</v>
      </c>
      <c r="C132" s="13">
        <v>0.25</v>
      </c>
      <c r="E132" s="12"/>
      <c r="F132" s="12"/>
      <c r="G132" s="12"/>
    </row>
    <row r="133" spans="1:7" x14ac:dyDescent="0.2">
      <c r="A133" s="12" t="s">
        <v>145</v>
      </c>
      <c r="B133" s="12" t="s">
        <v>161</v>
      </c>
      <c r="C133" s="13">
        <v>0.25</v>
      </c>
      <c r="E133" s="12"/>
      <c r="F133" s="12"/>
      <c r="G133" s="12"/>
    </row>
    <row r="134" spans="1:7" x14ac:dyDescent="0.2">
      <c r="A134" s="12" t="s">
        <v>145</v>
      </c>
      <c r="B134" s="12" t="s">
        <v>162</v>
      </c>
      <c r="C134" s="13">
        <v>0.3</v>
      </c>
      <c r="E134" s="12"/>
      <c r="F134" s="12"/>
      <c r="G134" s="12"/>
    </row>
    <row r="135" spans="1:7" x14ac:dyDescent="0.2">
      <c r="A135" s="12" t="s">
        <v>145</v>
      </c>
      <c r="B135" s="12" t="s">
        <v>163</v>
      </c>
      <c r="C135" s="13">
        <v>0.3</v>
      </c>
      <c r="E135" s="12"/>
      <c r="F135" s="12"/>
      <c r="G135" s="12"/>
    </row>
    <row r="136" spans="1:7" x14ac:dyDescent="0.2">
      <c r="A136" s="12" t="s">
        <v>145</v>
      </c>
      <c r="B136" s="12" t="s">
        <v>164</v>
      </c>
      <c r="C136" s="13">
        <v>0</v>
      </c>
      <c r="E136" s="12"/>
      <c r="F136" s="12"/>
      <c r="G136" s="12"/>
    </row>
    <row r="137" spans="1:7" x14ac:dyDescent="0.2">
      <c r="A137" s="12" t="s">
        <v>145</v>
      </c>
      <c r="B137" s="12" t="s">
        <v>165</v>
      </c>
      <c r="C137" s="13">
        <v>0.2</v>
      </c>
      <c r="E137" s="12"/>
      <c r="F137" s="12"/>
      <c r="G137" s="12"/>
    </row>
    <row r="138" spans="1:7" x14ac:dyDescent="0.2">
      <c r="A138" s="12" t="s">
        <v>166</v>
      </c>
      <c r="B138" s="12" t="s">
        <v>167</v>
      </c>
      <c r="C138" s="13">
        <v>1.3</v>
      </c>
      <c r="E138" s="12"/>
      <c r="F138" s="12"/>
      <c r="G138" s="12"/>
    </row>
    <row r="139" spans="1:7" x14ac:dyDescent="0.2">
      <c r="A139" s="12" t="s">
        <v>166</v>
      </c>
      <c r="B139" s="12" t="s">
        <v>27</v>
      </c>
      <c r="C139" s="13">
        <v>1.3</v>
      </c>
      <c r="E139" s="12"/>
      <c r="F139" s="12"/>
      <c r="G139" s="12"/>
    </row>
    <row r="140" spans="1:7" x14ac:dyDescent="0.2">
      <c r="A140" s="12" t="s">
        <v>168</v>
      </c>
      <c r="B140" s="12" t="s">
        <v>169</v>
      </c>
      <c r="C140" s="13">
        <v>0.6</v>
      </c>
      <c r="E140" s="12"/>
      <c r="F140" s="12"/>
      <c r="G140" s="12"/>
    </row>
    <row r="141" spans="1:7" x14ac:dyDescent="0.2">
      <c r="A141" s="12" t="s">
        <v>168</v>
      </c>
      <c r="B141" s="12" t="s">
        <v>27</v>
      </c>
      <c r="C141" s="13">
        <v>0.6</v>
      </c>
      <c r="E141" s="12"/>
      <c r="F141" s="12"/>
      <c r="G141" s="12"/>
    </row>
    <row r="142" spans="1:7" x14ac:dyDescent="0.2">
      <c r="A142" s="12" t="s">
        <v>170</v>
      </c>
      <c r="B142" s="12" t="s">
        <v>171</v>
      </c>
      <c r="C142" s="13">
        <v>0</v>
      </c>
      <c r="E142" s="12"/>
      <c r="F142" s="12"/>
      <c r="G142" s="12"/>
    </row>
    <row r="143" spans="1:7" x14ac:dyDescent="0.2">
      <c r="A143" s="12" t="s">
        <v>172</v>
      </c>
      <c r="B143" s="12" t="s">
        <v>27</v>
      </c>
      <c r="C143" s="13">
        <v>0.2</v>
      </c>
      <c r="E143" s="12"/>
      <c r="F143" s="12"/>
      <c r="G143" s="12"/>
    </row>
    <row r="144" spans="1:7" x14ac:dyDescent="0.2">
      <c r="A144" s="12" t="s">
        <v>172</v>
      </c>
      <c r="B144" s="12" t="s">
        <v>173</v>
      </c>
      <c r="C144" s="13">
        <v>0.2</v>
      </c>
      <c r="E144" s="12"/>
      <c r="F144" s="12"/>
      <c r="G144" s="12"/>
    </row>
    <row r="145" spans="1:7" x14ac:dyDescent="0.2">
      <c r="A145" s="12" t="s">
        <v>174</v>
      </c>
      <c r="B145" s="12" t="s">
        <v>175</v>
      </c>
      <c r="C145" s="13">
        <v>0.35</v>
      </c>
      <c r="E145" s="12"/>
      <c r="F145" s="12"/>
      <c r="G145" s="12"/>
    </row>
    <row r="146" spans="1:7" x14ac:dyDescent="0.2">
      <c r="A146" s="12" t="s">
        <v>174</v>
      </c>
      <c r="B146" s="12" t="s">
        <v>176</v>
      </c>
      <c r="C146" s="13">
        <v>0.15</v>
      </c>
      <c r="E146" s="12"/>
      <c r="F146" s="12"/>
      <c r="G146" s="12"/>
    </row>
    <row r="147" spans="1:7" x14ac:dyDescent="0.2">
      <c r="A147" s="12" t="s">
        <v>174</v>
      </c>
      <c r="B147" s="12" t="s">
        <v>177</v>
      </c>
      <c r="C147" s="13">
        <v>0.3</v>
      </c>
      <c r="E147" s="12"/>
      <c r="F147" s="12"/>
      <c r="G147" s="12"/>
    </row>
    <row r="148" spans="1:7" x14ac:dyDescent="0.2">
      <c r="A148" s="12" t="s">
        <v>174</v>
      </c>
      <c r="B148" s="12" t="s">
        <v>178</v>
      </c>
      <c r="C148" s="13">
        <v>0</v>
      </c>
      <c r="E148" s="12"/>
      <c r="F148" s="12"/>
      <c r="G148" s="12"/>
    </row>
    <row r="149" spans="1:7" x14ac:dyDescent="0.2">
      <c r="A149" s="12" t="s">
        <v>174</v>
      </c>
      <c r="B149" s="12" t="s">
        <v>179</v>
      </c>
      <c r="C149" s="13">
        <v>0</v>
      </c>
      <c r="E149" s="12"/>
      <c r="F149" s="12"/>
      <c r="G149" s="12"/>
    </row>
    <row r="150" spans="1:7" x14ac:dyDescent="0.2">
      <c r="A150" s="12" t="s">
        <v>174</v>
      </c>
      <c r="B150" s="12" t="s">
        <v>27</v>
      </c>
      <c r="C150" s="13">
        <v>0.15</v>
      </c>
      <c r="E150" s="12"/>
      <c r="F150" s="12"/>
      <c r="G150" s="12"/>
    </row>
    <row r="151" spans="1:7" x14ac:dyDescent="0.2">
      <c r="A151" s="12" t="s">
        <v>174</v>
      </c>
      <c r="B151" s="12" t="s">
        <v>180</v>
      </c>
      <c r="C151" s="13">
        <v>0.42</v>
      </c>
      <c r="E151" s="12"/>
      <c r="F151" s="12"/>
      <c r="G151" s="12"/>
    </row>
    <row r="152" spans="1:7" x14ac:dyDescent="0.2">
      <c r="A152" s="12" t="s">
        <v>174</v>
      </c>
      <c r="B152" s="12" t="s">
        <v>181</v>
      </c>
      <c r="C152" s="13">
        <v>0.3</v>
      </c>
      <c r="E152" s="12"/>
      <c r="F152" s="12"/>
      <c r="G152" s="12"/>
    </row>
    <row r="153" spans="1:7" x14ac:dyDescent="0.2">
      <c r="A153" s="12" t="s">
        <v>174</v>
      </c>
      <c r="B153" s="12" t="s">
        <v>182</v>
      </c>
      <c r="C153" s="13">
        <v>0.15</v>
      </c>
      <c r="E153" s="12"/>
      <c r="F153" s="12"/>
      <c r="G153" s="12"/>
    </row>
    <row r="154" spans="1:7" x14ac:dyDescent="0.2">
      <c r="A154" s="12" t="s">
        <v>183</v>
      </c>
      <c r="B154" s="12" t="s">
        <v>184</v>
      </c>
      <c r="C154" s="13">
        <v>0.05</v>
      </c>
      <c r="E154" s="12"/>
      <c r="F154" s="12"/>
      <c r="G154" s="12"/>
    </row>
    <row r="155" spans="1:7" x14ac:dyDescent="0.2">
      <c r="A155" s="12" t="s">
        <v>183</v>
      </c>
      <c r="B155" s="12" t="s">
        <v>185</v>
      </c>
      <c r="C155" s="13">
        <v>0.05</v>
      </c>
      <c r="E155" s="12"/>
      <c r="F155" s="12"/>
      <c r="G155" s="12"/>
    </row>
    <row r="156" spans="1:7" x14ac:dyDescent="0.2">
      <c r="A156" s="12" t="s">
        <v>183</v>
      </c>
      <c r="B156" s="12" t="s">
        <v>186</v>
      </c>
      <c r="C156" s="13">
        <v>0.05</v>
      </c>
      <c r="E156" s="12"/>
      <c r="F156" s="12"/>
      <c r="G156" s="12"/>
    </row>
    <row r="157" spans="1:7" x14ac:dyDescent="0.2">
      <c r="A157" s="12" t="s">
        <v>183</v>
      </c>
      <c r="B157" s="12" t="s">
        <v>27</v>
      </c>
      <c r="C157" s="13">
        <v>0.05</v>
      </c>
      <c r="E157" s="12"/>
      <c r="F157" s="12"/>
      <c r="G157" s="12"/>
    </row>
    <row r="158" spans="1:7" x14ac:dyDescent="0.2">
      <c r="A158" s="12" t="s">
        <v>187</v>
      </c>
      <c r="B158" s="12" t="s">
        <v>188</v>
      </c>
      <c r="C158" s="13">
        <v>0</v>
      </c>
      <c r="E158" s="12"/>
      <c r="F158" s="12"/>
      <c r="G158" s="12"/>
    </row>
    <row r="159" spans="1:7" x14ac:dyDescent="0.2">
      <c r="A159" s="12" t="s">
        <v>189</v>
      </c>
      <c r="B159" s="12" t="s">
        <v>27</v>
      </c>
      <c r="C159" s="13">
        <v>0.25</v>
      </c>
      <c r="E159" s="12"/>
      <c r="F159" s="12"/>
      <c r="G159" s="12"/>
    </row>
    <row r="160" spans="1:7" x14ac:dyDescent="0.2">
      <c r="A160" s="12" t="s">
        <v>189</v>
      </c>
      <c r="B160" s="12" t="s">
        <v>190</v>
      </c>
      <c r="C160" s="13">
        <v>0.25</v>
      </c>
      <c r="E160" s="12"/>
      <c r="F160" s="12"/>
      <c r="G160" s="12"/>
    </row>
    <row r="161" spans="1:7" x14ac:dyDescent="0.2">
      <c r="A161" s="12" t="s">
        <v>191</v>
      </c>
      <c r="B161" s="12" t="s">
        <v>192</v>
      </c>
      <c r="C161" s="13">
        <v>0.6</v>
      </c>
      <c r="E161" s="12"/>
      <c r="F161" s="12"/>
      <c r="G161" s="12"/>
    </row>
    <row r="162" spans="1:7" x14ac:dyDescent="0.2">
      <c r="A162" s="12" t="s">
        <v>191</v>
      </c>
      <c r="B162" s="12" t="s">
        <v>27</v>
      </c>
      <c r="C162" s="13">
        <v>0.6</v>
      </c>
      <c r="E162" s="12"/>
      <c r="F162" s="12"/>
      <c r="G162" s="12"/>
    </row>
    <row r="163" spans="1:7" x14ac:dyDescent="0.2">
      <c r="A163" s="12" t="s">
        <v>193</v>
      </c>
      <c r="B163" s="12" t="s">
        <v>27</v>
      </c>
      <c r="C163" s="13">
        <v>0.25</v>
      </c>
      <c r="E163" s="12"/>
      <c r="F163" s="12"/>
      <c r="G163" s="12"/>
    </row>
    <row r="164" spans="1:7" x14ac:dyDescent="0.2">
      <c r="A164" s="12" t="s">
        <v>193</v>
      </c>
      <c r="B164" s="12" t="s">
        <v>194</v>
      </c>
      <c r="C164" s="13">
        <v>0.25</v>
      </c>
      <c r="E164" s="12"/>
      <c r="F164" s="12"/>
      <c r="G164" s="12"/>
    </row>
    <row r="165" spans="1:7" x14ac:dyDescent="0.2">
      <c r="A165" s="12" t="s">
        <v>195</v>
      </c>
      <c r="B165" s="12" t="s">
        <v>196</v>
      </c>
      <c r="C165" s="13">
        <v>0</v>
      </c>
      <c r="E165" s="12"/>
      <c r="F165" s="12"/>
      <c r="G165" s="12"/>
    </row>
    <row r="166" spans="1:7" x14ac:dyDescent="0.2">
      <c r="A166" s="12" t="s">
        <v>195</v>
      </c>
      <c r="B166" s="12" t="s">
        <v>197</v>
      </c>
      <c r="C166" s="13">
        <v>0.7</v>
      </c>
      <c r="E166" s="12"/>
      <c r="F166" s="12"/>
      <c r="G166" s="12"/>
    </row>
    <row r="167" spans="1:7" x14ac:dyDescent="0.2">
      <c r="A167" s="12" t="s">
        <v>195</v>
      </c>
      <c r="B167" s="12" t="s">
        <v>27</v>
      </c>
      <c r="C167" s="13">
        <v>0</v>
      </c>
      <c r="E167" s="12"/>
      <c r="F167" s="12"/>
      <c r="G167" s="12"/>
    </row>
    <row r="168" spans="1:7" x14ac:dyDescent="0.2">
      <c r="A168" s="12" t="s">
        <v>198</v>
      </c>
      <c r="B168" s="12" t="s">
        <v>198</v>
      </c>
      <c r="C168" s="13">
        <v>0.15</v>
      </c>
      <c r="E168" s="12"/>
      <c r="F168" s="12"/>
      <c r="G168" s="12"/>
    </row>
    <row r="169" spans="1:7" x14ac:dyDescent="0.2">
      <c r="A169" s="12" t="s">
        <v>199</v>
      </c>
      <c r="B169" s="12" t="s">
        <v>200</v>
      </c>
      <c r="C169" s="13">
        <v>0.15</v>
      </c>
      <c r="E169" s="12"/>
      <c r="F169" s="12"/>
      <c r="G169" s="12"/>
    </row>
    <row r="170" spans="1:7" x14ac:dyDescent="0.2">
      <c r="A170" s="12" t="s">
        <v>199</v>
      </c>
      <c r="B170" s="12" t="s">
        <v>27</v>
      </c>
      <c r="C170" s="13">
        <v>0.15</v>
      </c>
      <c r="E170" s="12"/>
      <c r="F170" s="12"/>
      <c r="G170" s="12"/>
    </row>
    <row r="171" spans="1:7" x14ac:dyDescent="0.2">
      <c r="A171" s="12" t="s">
        <v>201</v>
      </c>
      <c r="B171" s="12" t="s">
        <v>27</v>
      </c>
      <c r="C171" s="13">
        <v>0.42</v>
      </c>
      <c r="E171" s="12"/>
      <c r="F171" s="12"/>
      <c r="G171" s="12"/>
    </row>
    <row r="172" spans="1:7" x14ac:dyDescent="0.2">
      <c r="A172" s="12" t="s">
        <v>201</v>
      </c>
      <c r="B172" s="12" t="s">
        <v>202</v>
      </c>
      <c r="C172" s="13">
        <v>0.42</v>
      </c>
      <c r="E172" s="12"/>
      <c r="F172" s="12"/>
      <c r="G172" s="12"/>
    </row>
    <row r="173" spans="1:7" x14ac:dyDescent="0.2">
      <c r="A173" s="12" t="s">
        <v>203</v>
      </c>
      <c r="B173" s="12" t="s">
        <v>27</v>
      </c>
      <c r="C173" s="13">
        <v>0</v>
      </c>
      <c r="E173" s="12"/>
      <c r="F173" s="12"/>
      <c r="G173" s="12"/>
    </row>
    <row r="174" spans="1:7" x14ac:dyDescent="0.2">
      <c r="A174" s="12" t="s">
        <v>203</v>
      </c>
      <c r="B174" s="12" t="s">
        <v>204</v>
      </c>
      <c r="C174" s="13">
        <v>0</v>
      </c>
      <c r="E174" s="12"/>
      <c r="F174" s="12"/>
      <c r="G174" s="12"/>
    </row>
    <row r="175" spans="1:7" x14ac:dyDescent="0.2">
      <c r="A175" s="12" t="s">
        <v>205</v>
      </c>
      <c r="B175" s="12" t="s">
        <v>206</v>
      </c>
      <c r="C175" s="13">
        <v>1.1000000000000001</v>
      </c>
      <c r="E175" s="12"/>
      <c r="F175" s="12"/>
      <c r="G175" s="12"/>
    </row>
    <row r="176" spans="1:7" x14ac:dyDescent="0.2">
      <c r="A176" s="12" t="s">
        <v>205</v>
      </c>
      <c r="B176" s="12" t="s">
        <v>27</v>
      </c>
      <c r="C176" s="13">
        <v>1</v>
      </c>
      <c r="E176" s="12"/>
      <c r="F176" s="12"/>
      <c r="G176" s="12"/>
    </row>
    <row r="177" spans="1:7" x14ac:dyDescent="0.2">
      <c r="A177" s="12" t="s">
        <v>207</v>
      </c>
      <c r="B177" s="12" t="s">
        <v>208</v>
      </c>
      <c r="C177" s="13">
        <v>0.6</v>
      </c>
      <c r="E177" s="12"/>
      <c r="F177" s="12"/>
      <c r="G177" s="12"/>
    </row>
    <row r="178" spans="1:7" x14ac:dyDescent="0.2">
      <c r="A178" s="12" t="s">
        <v>207</v>
      </c>
      <c r="B178" s="12" t="s">
        <v>27</v>
      </c>
      <c r="C178" s="13">
        <v>0.6</v>
      </c>
      <c r="E178" s="12"/>
      <c r="F178" s="12"/>
      <c r="G178" s="12"/>
    </row>
    <row r="179" spans="1:7" x14ac:dyDescent="0.2">
      <c r="A179" s="12" t="s">
        <v>209</v>
      </c>
      <c r="B179" s="12" t="s">
        <v>210</v>
      </c>
      <c r="C179" s="13">
        <v>0.5</v>
      </c>
      <c r="E179" s="12"/>
      <c r="F179" s="12"/>
      <c r="G179" s="12"/>
    </row>
    <row r="180" spans="1:7" x14ac:dyDescent="0.2">
      <c r="A180" s="12" t="s">
        <v>209</v>
      </c>
      <c r="B180" s="12" t="s">
        <v>27</v>
      </c>
      <c r="C180" s="13">
        <v>0.5</v>
      </c>
      <c r="E180" s="12"/>
      <c r="F180" s="12"/>
      <c r="G180" s="12"/>
    </row>
    <row r="181" spans="1:7" x14ac:dyDescent="0.2">
      <c r="A181" s="12" t="s">
        <v>211</v>
      </c>
      <c r="B181" s="12" t="s">
        <v>27</v>
      </c>
      <c r="C181" s="13">
        <v>0</v>
      </c>
      <c r="E181" s="12"/>
      <c r="F181" s="12"/>
      <c r="G181" s="12"/>
    </row>
    <row r="182" spans="1:7" x14ac:dyDescent="0.2">
      <c r="A182" s="12" t="s">
        <v>211</v>
      </c>
      <c r="B182" s="12" t="s">
        <v>212</v>
      </c>
      <c r="C182" s="13">
        <v>0</v>
      </c>
      <c r="E182" s="12"/>
      <c r="F182" s="12"/>
      <c r="G182" s="12"/>
    </row>
    <row r="183" spans="1:7" x14ac:dyDescent="0.2">
      <c r="A183" s="12" t="s">
        <v>213</v>
      </c>
      <c r="B183" s="12" t="s">
        <v>27</v>
      </c>
      <c r="C183" s="13">
        <v>0.1</v>
      </c>
      <c r="E183" s="12"/>
      <c r="F183" s="12"/>
      <c r="G183" s="12"/>
    </row>
    <row r="184" spans="1:7" x14ac:dyDescent="0.2">
      <c r="A184" s="12" t="s">
        <v>214</v>
      </c>
      <c r="B184" s="12" t="s">
        <v>215</v>
      </c>
      <c r="C184" s="13">
        <v>0.05</v>
      </c>
      <c r="E184" s="12"/>
      <c r="F184" s="12"/>
      <c r="G184" s="12"/>
    </row>
    <row r="185" spans="1:7" x14ac:dyDescent="0.2">
      <c r="A185" s="12" t="s">
        <v>214</v>
      </c>
      <c r="B185" s="12" t="s">
        <v>27</v>
      </c>
      <c r="C185" s="13">
        <v>0.15</v>
      </c>
      <c r="E185" s="12"/>
      <c r="F185" s="12"/>
      <c r="G185" s="12"/>
    </row>
    <row r="186" spans="1:7" x14ac:dyDescent="0.2">
      <c r="A186" s="12" t="s">
        <v>214</v>
      </c>
      <c r="B186" s="12" t="s">
        <v>216</v>
      </c>
      <c r="C186" s="13">
        <v>0.15</v>
      </c>
      <c r="E186" s="12"/>
      <c r="F186" s="12"/>
      <c r="G186" s="12"/>
    </row>
    <row r="187" spans="1:7" x14ac:dyDescent="0.2">
      <c r="A187" s="12" t="s">
        <v>217</v>
      </c>
      <c r="B187" s="12" t="s">
        <v>218</v>
      </c>
      <c r="C187" s="13">
        <v>0</v>
      </c>
      <c r="E187" s="12"/>
      <c r="F187" s="12"/>
      <c r="G187" s="12"/>
    </row>
    <row r="188" spans="1:7" x14ac:dyDescent="0.2">
      <c r="A188" s="12" t="s">
        <v>217</v>
      </c>
      <c r="B188" s="12" t="s">
        <v>219</v>
      </c>
      <c r="C188" s="13">
        <v>0</v>
      </c>
      <c r="E188" s="12"/>
      <c r="F188" s="12"/>
      <c r="G188" s="12"/>
    </row>
    <row r="189" spans="1:7" x14ac:dyDescent="0.2">
      <c r="A189" s="12" t="s">
        <v>217</v>
      </c>
      <c r="B189" s="12" t="s">
        <v>27</v>
      </c>
      <c r="C189" s="13">
        <v>0</v>
      </c>
      <c r="E189" s="12"/>
      <c r="F189" s="12"/>
      <c r="G189" s="12"/>
    </row>
    <row r="190" spans="1:7" x14ac:dyDescent="0.2">
      <c r="A190" s="12" t="s">
        <v>220</v>
      </c>
      <c r="B190" s="12" t="s">
        <v>27</v>
      </c>
      <c r="C190" s="13">
        <v>0</v>
      </c>
      <c r="E190" s="12"/>
      <c r="F190" s="12"/>
      <c r="G190" s="12"/>
    </row>
    <row r="191" spans="1:7" x14ac:dyDescent="0.2">
      <c r="A191" s="12" t="s">
        <v>220</v>
      </c>
      <c r="B191" s="12" t="s">
        <v>221</v>
      </c>
      <c r="C191" s="13">
        <v>0</v>
      </c>
      <c r="E191" s="12"/>
      <c r="F191" s="12"/>
      <c r="G191" s="12"/>
    </row>
    <row r="192" spans="1:7" x14ac:dyDescent="0.2">
      <c r="A192" s="12" t="s">
        <v>222</v>
      </c>
      <c r="B192" s="12" t="s">
        <v>223</v>
      </c>
      <c r="C192" s="13">
        <v>0.6</v>
      </c>
      <c r="E192" s="12"/>
      <c r="F192" s="12"/>
      <c r="G192" s="12"/>
    </row>
    <row r="193" spans="1:7" x14ac:dyDescent="0.2">
      <c r="A193" s="12" t="s">
        <v>222</v>
      </c>
      <c r="B193" s="12" t="s">
        <v>27</v>
      </c>
      <c r="C193" s="13">
        <v>0.6</v>
      </c>
      <c r="E193" s="12"/>
      <c r="F193" s="12"/>
      <c r="G193" s="12"/>
    </row>
    <row r="194" spans="1:7" x14ac:dyDescent="0.2">
      <c r="A194" s="12" t="s">
        <v>224</v>
      </c>
      <c r="B194" s="12" t="s">
        <v>225</v>
      </c>
      <c r="C194" s="13">
        <v>1.3</v>
      </c>
      <c r="E194" s="12"/>
      <c r="F194" s="12"/>
      <c r="G194" s="12"/>
    </row>
    <row r="195" spans="1:7" x14ac:dyDescent="0.2">
      <c r="A195" s="12" t="s">
        <v>224</v>
      </c>
      <c r="B195" s="12" t="s">
        <v>27</v>
      </c>
      <c r="C195" s="13">
        <v>1.3</v>
      </c>
      <c r="E195" s="12"/>
      <c r="F195" s="12"/>
      <c r="G195" s="12"/>
    </row>
    <row r="196" spans="1:7" x14ac:dyDescent="0.2">
      <c r="A196" s="12" t="s">
        <v>226</v>
      </c>
      <c r="B196" s="12" t="s">
        <v>27</v>
      </c>
      <c r="C196" s="13">
        <v>0.3</v>
      </c>
      <c r="E196" s="12"/>
      <c r="F196" s="12"/>
      <c r="G196" s="12"/>
    </row>
    <row r="197" spans="1:7" x14ac:dyDescent="0.2">
      <c r="A197" s="12" t="s">
        <v>226</v>
      </c>
      <c r="B197" s="12" t="s">
        <v>227</v>
      </c>
      <c r="C197" s="13">
        <v>0.3</v>
      </c>
      <c r="E197" s="12"/>
      <c r="F197" s="12"/>
      <c r="G197" s="12"/>
    </row>
    <row r="198" spans="1:7" x14ac:dyDescent="0.2">
      <c r="A198" s="12" t="s">
        <v>228</v>
      </c>
      <c r="B198" s="12" t="s">
        <v>229</v>
      </c>
      <c r="C198" s="13">
        <v>0</v>
      </c>
      <c r="E198" s="12"/>
      <c r="F198" s="12"/>
      <c r="G198" s="12"/>
    </row>
    <row r="199" spans="1:7" x14ac:dyDescent="0.2">
      <c r="A199" s="12" t="s">
        <v>228</v>
      </c>
      <c r="B199" s="12" t="s">
        <v>27</v>
      </c>
      <c r="C199" s="13">
        <v>0</v>
      </c>
      <c r="E199" s="12"/>
      <c r="F199" s="12"/>
      <c r="G199" s="12"/>
    </row>
    <row r="200" spans="1:7" x14ac:dyDescent="0.2">
      <c r="A200" s="12" t="s">
        <v>230</v>
      </c>
      <c r="B200" s="12" t="s">
        <v>231</v>
      </c>
      <c r="C200" s="13">
        <v>0</v>
      </c>
      <c r="E200" s="12"/>
      <c r="F200" s="12"/>
      <c r="G200" s="12"/>
    </row>
    <row r="201" spans="1:7" x14ac:dyDescent="0.2">
      <c r="A201" s="12" t="s">
        <v>230</v>
      </c>
      <c r="B201" s="12" t="s">
        <v>27</v>
      </c>
      <c r="C201" s="13">
        <v>0</v>
      </c>
      <c r="E201" s="12"/>
      <c r="F201" s="12"/>
      <c r="G201" s="12"/>
    </row>
    <row r="202" spans="1:7" x14ac:dyDescent="0.2">
      <c r="A202" s="12" t="s">
        <v>232</v>
      </c>
      <c r="B202" s="12" t="s">
        <v>27</v>
      </c>
      <c r="C202" s="13">
        <v>0.1</v>
      </c>
      <c r="E202" s="12"/>
      <c r="F202" s="12"/>
      <c r="G202" s="12"/>
    </row>
    <row r="203" spans="1:7" x14ac:dyDescent="0.2">
      <c r="A203" s="12" t="s">
        <v>232</v>
      </c>
      <c r="B203" s="12" t="s">
        <v>233</v>
      </c>
      <c r="C203" s="13">
        <v>0.1</v>
      </c>
      <c r="E203" s="12"/>
      <c r="F203" s="12"/>
      <c r="G203" s="12"/>
    </row>
    <row r="204" spans="1:7" x14ac:dyDescent="0.2">
      <c r="A204" s="12" t="s">
        <v>234</v>
      </c>
      <c r="B204" s="12" t="s">
        <v>235</v>
      </c>
      <c r="C204" s="13">
        <v>0.6</v>
      </c>
      <c r="E204" s="12"/>
      <c r="F204" s="12"/>
      <c r="G204" s="12"/>
    </row>
    <row r="205" spans="1:7" x14ac:dyDescent="0.2">
      <c r="A205" s="12" t="s">
        <v>234</v>
      </c>
      <c r="B205" s="12" t="s">
        <v>27</v>
      </c>
      <c r="C205" s="13">
        <v>0.5</v>
      </c>
      <c r="E205" s="12"/>
      <c r="F205" s="12"/>
      <c r="G205" s="12"/>
    </row>
    <row r="206" spans="1:7" x14ac:dyDescent="0.2">
      <c r="A206" s="12" t="s">
        <v>236</v>
      </c>
      <c r="B206" s="12" t="s">
        <v>237</v>
      </c>
      <c r="C206" s="13">
        <v>0.42</v>
      </c>
      <c r="E206" s="12"/>
      <c r="F206" s="12"/>
      <c r="G206" s="12"/>
    </row>
    <row r="207" spans="1:7" x14ac:dyDescent="0.2">
      <c r="A207" s="12" t="s">
        <v>236</v>
      </c>
      <c r="B207" s="12" t="s">
        <v>238</v>
      </c>
      <c r="C207" s="13">
        <v>0.42</v>
      </c>
      <c r="E207" s="12"/>
      <c r="F207" s="12"/>
      <c r="G207" s="12"/>
    </row>
    <row r="208" spans="1:7" x14ac:dyDescent="0.2">
      <c r="A208" s="12" t="s">
        <v>236</v>
      </c>
      <c r="B208" s="12" t="s">
        <v>239</v>
      </c>
      <c r="C208" s="13">
        <v>0.42</v>
      </c>
      <c r="E208" s="12"/>
      <c r="F208" s="12"/>
      <c r="G208" s="12"/>
    </row>
    <row r="209" spans="1:7" x14ac:dyDescent="0.2">
      <c r="A209" s="12" t="s">
        <v>236</v>
      </c>
      <c r="B209" s="12" t="s">
        <v>240</v>
      </c>
      <c r="C209" s="13">
        <v>0.42</v>
      </c>
      <c r="E209" s="12"/>
      <c r="F209" s="12"/>
      <c r="G209" s="12"/>
    </row>
    <row r="210" spans="1:7" x14ac:dyDescent="0.2">
      <c r="A210" s="12" t="s">
        <v>236</v>
      </c>
      <c r="B210" s="12" t="s">
        <v>241</v>
      </c>
      <c r="C210" s="13">
        <v>0.42</v>
      </c>
      <c r="E210" s="12"/>
      <c r="F210" s="12"/>
      <c r="G210" s="12"/>
    </row>
    <row r="211" spans="1:7" x14ac:dyDescent="0.2">
      <c r="A211" s="12" t="s">
        <v>236</v>
      </c>
      <c r="B211" s="12" t="s">
        <v>242</v>
      </c>
      <c r="C211" s="13">
        <v>0.5</v>
      </c>
      <c r="E211" s="12"/>
      <c r="F211" s="12"/>
      <c r="G211" s="12"/>
    </row>
    <row r="212" spans="1:7" x14ac:dyDescent="0.2">
      <c r="A212" s="12" t="s">
        <v>236</v>
      </c>
      <c r="B212" s="12" t="s">
        <v>243</v>
      </c>
      <c r="C212" s="13">
        <v>0.5</v>
      </c>
      <c r="E212" s="12"/>
      <c r="F212" s="12"/>
      <c r="G212" s="12"/>
    </row>
    <row r="213" spans="1:7" x14ac:dyDescent="0.2">
      <c r="A213" s="12" t="s">
        <v>236</v>
      </c>
      <c r="B213" s="12" t="s">
        <v>244</v>
      </c>
      <c r="C213" s="13">
        <v>0.42</v>
      </c>
      <c r="E213" s="12"/>
      <c r="F213" s="12"/>
      <c r="G213" s="12"/>
    </row>
    <row r="214" spans="1:7" x14ac:dyDescent="0.2">
      <c r="A214" s="12" t="s">
        <v>236</v>
      </c>
      <c r="B214" s="12" t="s">
        <v>245</v>
      </c>
      <c r="C214" s="13">
        <v>0.42</v>
      </c>
      <c r="E214" s="12"/>
      <c r="F214" s="12"/>
      <c r="G214" s="12"/>
    </row>
    <row r="215" spans="1:7" x14ac:dyDescent="0.2">
      <c r="A215" s="12" t="s">
        <v>236</v>
      </c>
      <c r="B215" s="12" t="s">
        <v>246</v>
      </c>
      <c r="C215" s="13">
        <v>0.42</v>
      </c>
      <c r="E215" s="12"/>
      <c r="F215" s="12"/>
      <c r="G215" s="12"/>
    </row>
    <row r="216" spans="1:7" x14ac:dyDescent="0.2">
      <c r="A216" s="12" t="s">
        <v>236</v>
      </c>
      <c r="B216" s="12" t="s">
        <v>247</v>
      </c>
      <c r="C216" s="13">
        <v>0.42</v>
      </c>
      <c r="E216" s="12"/>
      <c r="F216" s="12"/>
      <c r="G216" s="12"/>
    </row>
    <row r="217" spans="1:7" x14ac:dyDescent="0.2">
      <c r="A217" s="12" t="s">
        <v>236</v>
      </c>
      <c r="B217" s="12" t="s">
        <v>27</v>
      </c>
      <c r="C217" s="13">
        <v>0.42</v>
      </c>
      <c r="E217" s="12"/>
      <c r="F217" s="12"/>
      <c r="G217" s="12"/>
    </row>
    <row r="218" spans="1:7" x14ac:dyDescent="0.2">
      <c r="A218" s="12" t="s">
        <v>236</v>
      </c>
      <c r="B218" s="12" t="s">
        <v>248</v>
      </c>
      <c r="C218" s="13">
        <v>0.5</v>
      </c>
      <c r="E218" s="12"/>
      <c r="F218" s="12"/>
      <c r="G218" s="12"/>
    </row>
    <row r="219" spans="1:7" x14ac:dyDescent="0.2">
      <c r="A219" s="12" t="s">
        <v>236</v>
      </c>
      <c r="B219" s="12" t="s">
        <v>249</v>
      </c>
      <c r="C219" s="13">
        <v>0.42</v>
      </c>
      <c r="E219" s="12"/>
      <c r="F219" s="12"/>
      <c r="G219" s="12"/>
    </row>
    <row r="220" spans="1:7" x14ac:dyDescent="0.2">
      <c r="A220" s="12" t="s">
        <v>236</v>
      </c>
      <c r="B220" s="12" t="s">
        <v>250</v>
      </c>
      <c r="C220" s="13">
        <v>0.5</v>
      </c>
      <c r="E220" s="12"/>
      <c r="F220" s="12"/>
      <c r="G220" s="12"/>
    </row>
    <row r="221" spans="1:7" x14ac:dyDescent="0.2">
      <c r="A221" s="12" t="s">
        <v>236</v>
      </c>
      <c r="B221" s="12" t="s">
        <v>251</v>
      </c>
      <c r="C221" s="13">
        <v>0.42</v>
      </c>
      <c r="E221" s="12"/>
      <c r="F221" s="12"/>
      <c r="G221" s="12"/>
    </row>
    <row r="222" spans="1:7" x14ac:dyDescent="0.2">
      <c r="A222" s="12" t="s">
        <v>236</v>
      </c>
      <c r="B222" s="12" t="s">
        <v>252</v>
      </c>
      <c r="C222" s="13">
        <v>0.42</v>
      </c>
      <c r="E222" s="12"/>
      <c r="F222" s="12"/>
      <c r="G222" s="12"/>
    </row>
    <row r="223" spans="1:7" x14ac:dyDescent="0.2">
      <c r="A223" s="12" t="s">
        <v>236</v>
      </c>
      <c r="B223" s="12" t="s">
        <v>253</v>
      </c>
      <c r="C223" s="13">
        <v>0.42</v>
      </c>
      <c r="E223" s="12"/>
      <c r="F223" s="12"/>
      <c r="G223" s="12"/>
    </row>
    <row r="224" spans="1:7" x14ac:dyDescent="0.2">
      <c r="A224" s="12" t="s">
        <v>236</v>
      </c>
      <c r="B224" s="12" t="s">
        <v>254</v>
      </c>
      <c r="C224" s="13">
        <v>0.42</v>
      </c>
      <c r="E224" s="12"/>
      <c r="F224" s="12"/>
      <c r="G224" s="12"/>
    </row>
    <row r="225" spans="1:7" x14ac:dyDescent="0.2">
      <c r="A225" s="12" t="s">
        <v>236</v>
      </c>
      <c r="B225" s="12" t="s">
        <v>255</v>
      </c>
      <c r="C225" s="13">
        <v>0.5</v>
      </c>
      <c r="E225" s="12"/>
      <c r="F225" s="12"/>
      <c r="G225" s="12"/>
    </row>
    <row r="226" spans="1:7" x14ac:dyDescent="0.2">
      <c r="A226" s="12" t="s">
        <v>236</v>
      </c>
      <c r="B226" s="12" t="s">
        <v>256</v>
      </c>
      <c r="C226" s="13">
        <v>0.5</v>
      </c>
      <c r="E226" s="12"/>
      <c r="F226" s="12"/>
      <c r="G226" s="12"/>
    </row>
    <row r="227" spans="1:7" x14ac:dyDescent="0.2">
      <c r="A227" s="12" t="s">
        <v>236</v>
      </c>
      <c r="B227" s="12" t="s">
        <v>257</v>
      </c>
      <c r="C227" s="13">
        <v>0.5</v>
      </c>
      <c r="E227" s="12"/>
      <c r="F227" s="12"/>
      <c r="G227" s="12"/>
    </row>
    <row r="228" spans="1:7" x14ac:dyDescent="0.2">
      <c r="A228" s="12" t="s">
        <v>258</v>
      </c>
      <c r="B228" s="12" t="s">
        <v>259</v>
      </c>
      <c r="C228" s="13">
        <v>0.8</v>
      </c>
      <c r="E228" s="12"/>
      <c r="F228" s="12"/>
      <c r="G228" s="12"/>
    </row>
    <row r="229" spans="1:7" x14ac:dyDescent="0.2">
      <c r="A229" s="12" t="s">
        <v>258</v>
      </c>
      <c r="B229" s="12" t="s">
        <v>27</v>
      </c>
      <c r="C229" s="13">
        <v>0.8</v>
      </c>
      <c r="E229" s="12"/>
      <c r="F229" s="12"/>
      <c r="G229" s="12"/>
    </row>
    <row r="230" spans="1:7" x14ac:dyDescent="0.2">
      <c r="A230" s="12" t="s">
        <v>260</v>
      </c>
      <c r="B230" s="12" t="s">
        <v>261</v>
      </c>
      <c r="C230" s="13">
        <v>0</v>
      </c>
      <c r="E230" s="12"/>
      <c r="F230" s="12"/>
      <c r="G230" s="12"/>
    </row>
    <row r="231" spans="1:7" x14ac:dyDescent="0.2">
      <c r="A231" s="12" t="s">
        <v>260</v>
      </c>
      <c r="B231" s="12" t="s">
        <v>27</v>
      </c>
      <c r="C231" s="13">
        <v>0</v>
      </c>
      <c r="E231" s="12"/>
      <c r="F231" s="12"/>
      <c r="G231" s="12"/>
    </row>
    <row r="232" spans="1:7" x14ac:dyDescent="0.2">
      <c r="A232" s="12" t="s">
        <v>262</v>
      </c>
      <c r="B232" s="12" t="s">
        <v>27</v>
      </c>
      <c r="C232" s="13">
        <v>0.05</v>
      </c>
      <c r="E232" s="12"/>
      <c r="F232" s="12"/>
      <c r="G232" s="12"/>
    </row>
    <row r="233" spans="1:7" x14ac:dyDescent="0.2">
      <c r="A233" s="12" t="s">
        <v>262</v>
      </c>
      <c r="B233" s="12" t="s">
        <v>263</v>
      </c>
      <c r="C233" s="13">
        <v>0.05</v>
      </c>
      <c r="E233" s="12"/>
      <c r="F233" s="12"/>
      <c r="G233" s="12"/>
    </row>
    <row r="234" spans="1:7" x14ac:dyDescent="0.2">
      <c r="A234" s="12" t="s">
        <v>264</v>
      </c>
      <c r="B234" s="12" t="s">
        <v>265</v>
      </c>
      <c r="C234" s="13">
        <v>0.42</v>
      </c>
      <c r="E234" s="12"/>
      <c r="F234" s="12"/>
      <c r="G234" s="12"/>
    </row>
    <row r="235" spans="1:7" x14ac:dyDescent="0.2">
      <c r="A235" s="12" t="s">
        <v>264</v>
      </c>
      <c r="B235" s="12" t="s">
        <v>266</v>
      </c>
      <c r="C235" s="13">
        <v>0.42</v>
      </c>
      <c r="E235" s="12"/>
      <c r="F235" s="12"/>
      <c r="G235" s="12"/>
    </row>
    <row r="236" spans="1:7" x14ac:dyDescent="0.2">
      <c r="A236" s="12" t="s">
        <v>264</v>
      </c>
      <c r="B236" s="12" t="s">
        <v>267</v>
      </c>
      <c r="C236" s="13">
        <v>0.42</v>
      </c>
      <c r="E236" s="12"/>
      <c r="F236" s="12"/>
      <c r="G236" s="12"/>
    </row>
    <row r="237" spans="1:7" x14ac:dyDescent="0.2">
      <c r="A237" s="12" t="s">
        <v>264</v>
      </c>
      <c r="B237" s="12" t="s">
        <v>268</v>
      </c>
      <c r="C237" s="13">
        <v>0.42</v>
      </c>
      <c r="E237" s="12"/>
      <c r="F237" s="12"/>
      <c r="G237" s="12"/>
    </row>
    <row r="238" spans="1:7" x14ac:dyDescent="0.2">
      <c r="A238" s="12" t="s">
        <v>264</v>
      </c>
      <c r="B238" s="12" t="s">
        <v>269</v>
      </c>
      <c r="C238" s="13">
        <v>0.42</v>
      </c>
      <c r="E238" s="12"/>
      <c r="F238" s="12"/>
      <c r="G238" s="12"/>
    </row>
    <row r="239" spans="1:7" x14ac:dyDescent="0.2">
      <c r="A239" s="12" t="s">
        <v>264</v>
      </c>
      <c r="B239" s="12" t="s">
        <v>270</v>
      </c>
      <c r="C239" s="13">
        <v>0.42</v>
      </c>
      <c r="E239" s="12"/>
      <c r="F239" s="12"/>
      <c r="G239" s="12"/>
    </row>
    <row r="240" spans="1:7" x14ac:dyDescent="0.2">
      <c r="A240" s="12" t="s">
        <v>264</v>
      </c>
      <c r="B240" s="12" t="s">
        <v>271</v>
      </c>
      <c r="C240" s="13">
        <v>0.42</v>
      </c>
      <c r="E240" s="12"/>
      <c r="F240" s="12"/>
      <c r="G240" s="12"/>
    </row>
    <row r="241" spans="1:7" x14ac:dyDescent="0.2">
      <c r="A241" s="12" t="s">
        <v>264</v>
      </c>
      <c r="B241" s="12" t="s">
        <v>272</v>
      </c>
      <c r="C241" s="13">
        <v>0.5</v>
      </c>
      <c r="E241" s="12"/>
      <c r="F241" s="12"/>
      <c r="G241" s="12"/>
    </row>
    <row r="242" spans="1:7" x14ac:dyDescent="0.2">
      <c r="A242" s="12" t="s">
        <v>264</v>
      </c>
      <c r="B242" s="12" t="s">
        <v>273</v>
      </c>
      <c r="C242" s="13">
        <v>0.42</v>
      </c>
      <c r="E242" s="12"/>
      <c r="F242" s="12"/>
      <c r="G242" s="12"/>
    </row>
    <row r="243" spans="1:7" x14ac:dyDescent="0.2">
      <c r="A243" s="12" t="s">
        <v>264</v>
      </c>
      <c r="B243" s="12" t="s">
        <v>274</v>
      </c>
      <c r="C243" s="13">
        <v>0.42</v>
      </c>
      <c r="E243" s="12"/>
      <c r="F243" s="12"/>
      <c r="G243" s="12"/>
    </row>
    <row r="244" spans="1:7" x14ac:dyDescent="0.2">
      <c r="A244" s="12" t="s">
        <v>264</v>
      </c>
      <c r="B244" s="12" t="s">
        <v>275</v>
      </c>
      <c r="C244" s="13">
        <v>0.42</v>
      </c>
      <c r="E244" s="12"/>
      <c r="F244" s="12"/>
      <c r="G244" s="12"/>
    </row>
    <row r="245" spans="1:7" x14ac:dyDescent="0.2">
      <c r="A245" s="12" t="s">
        <v>264</v>
      </c>
      <c r="B245" s="12" t="s">
        <v>276</v>
      </c>
      <c r="C245" s="13">
        <v>0.42</v>
      </c>
      <c r="E245" s="12"/>
      <c r="F245" s="12"/>
      <c r="G245" s="12"/>
    </row>
    <row r="246" spans="1:7" x14ac:dyDescent="0.2">
      <c r="A246" s="12" t="s">
        <v>264</v>
      </c>
      <c r="B246" s="12" t="s">
        <v>277</v>
      </c>
      <c r="C246" s="13">
        <v>0.42</v>
      </c>
      <c r="E246" s="12"/>
      <c r="F246" s="12"/>
      <c r="G246" s="12"/>
    </row>
    <row r="247" spans="1:7" x14ac:dyDescent="0.2">
      <c r="A247" s="12" t="s">
        <v>264</v>
      </c>
      <c r="B247" s="12" t="s">
        <v>278</v>
      </c>
      <c r="C247" s="13">
        <v>0.42</v>
      </c>
      <c r="E247" s="12"/>
      <c r="F247" s="12"/>
      <c r="G247" s="12"/>
    </row>
    <row r="248" spans="1:7" x14ac:dyDescent="0.2">
      <c r="A248" s="12" t="s">
        <v>264</v>
      </c>
      <c r="B248" s="12" t="s">
        <v>279</v>
      </c>
      <c r="C248" s="13">
        <v>0.5</v>
      </c>
      <c r="E248" s="12"/>
      <c r="F248" s="12"/>
      <c r="G248" s="12"/>
    </row>
    <row r="249" spans="1:7" x14ac:dyDescent="0.2">
      <c r="A249" s="12" t="s">
        <v>264</v>
      </c>
      <c r="B249" s="12" t="s">
        <v>280</v>
      </c>
      <c r="C249" s="13">
        <v>0.42</v>
      </c>
      <c r="E249" s="12"/>
      <c r="F249" s="12"/>
      <c r="G249" s="12"/>
    </row>
    <row r="250" spans="1:7" x14ac:dyDescent="0.2">
      <c r="A250" s="12" t="s">
        <v>264</v>
      </c>
      <c r="B250" s="12" t="s">
        <v>281</v>
      </c>
      <c r="C250" s="13">
        <v>0.42</v>
      </c>
      <c r="E250" s="12"/>
      <c r="F250" s="12"/>
      <c r="G250" s="12"/>
    </row>
    <row r="251" spans="1:7" x14ac:dyDescent="0.2">
      <c r="A251" s="12" t="s">
        <v>264</v>
      </c>
      <c r="B251" s="12" t="s">
        <v>282</v>
      </c>
      <c r="C251" s="13">
        <v>0.42</v>
      </c>
      <c r="E251" s="12"/>
      <c r="F251" s="12"/>
      <c r="G251" s="12"/>
    </row>
    <row r="252" spans="1:7" x14ac:dyDescent="0.2">
      <c r="A252" s="12" t="s">
        <v>264</v>
      </c>
      <c r="B252" s="12" t="s">
        <v>283</v>
      </c>
      <c r="C252" s="13">
        <v>0.42</v>
      </c>
      <c r="E252" s="12"/>
      <c r="F252" s="12"/>
      <c r="G252" s="12"/>
    </row>
    <row r="253" spans="1:7" x14ac:dyDescent="0.2">
      <c r="A253" s="12" t="s">
        <v>264</v>
      </c>
      <c r="B253" s="12" t="s">
        <v>284</v>
      </c>
      <c r="C253" s="13">
        <v>0.42</v>
      </c>
      <c r="E253" s="12"/>
      <c r="F253" s="12"/>
      <c r="G253" s="12"/>
    </row>
    <row r="254" spans="1:7" x14ac:dyDescent="0.2">
      <c r="A254" s="12" t="s">
        <v>264</v>
      </c>
      <c r="B254" s="12" t="s">
        <v>285</v>
      </c>
      <c r="C254" s="13">
        <v>0.42</v>
      </c>
      <c r="E254" s="12"/>
      <c r="F254" s="12"/>
      <c r="G254" s="12"/>
    </row>
    <row r="255" spans="1:7" x14ac:dyDescent="0.2">
      <c r="A255" s="12" t="s">
        <v>264</v>
      </c>
      <c r="B255" s="12" t="s">
        <v>286</v>
      </c>
      <c r="C255" s="13">
        <v>0.42</v>
      </c>
      <c r="E255" s="12"/>
      <c r="F255" s="12"/>
      <c r="G255" s="12"/>
    </row>
    <row r="256" spans="1:7" x14ac:dyDescent="0.2">
      <c r="A256" s="12" t="s">
        <v>264</v>
      </c>
      <c r="B256" s="12" t="s">
        <v>287</v>
      </c>
      <c r="C256" s="13">
        <v>0.42</v>
      </c>
      <c r="E256" s="12"/>
      <c r="F256" s="12"/>
      <c r="G256" s="12"/>
    </row>
    <row r="257" spans="1:7" x14ac:dyDescent="0.2">
      <c r="A257" s="12" t="s">
        <v>264</v>
      </c>
      <c r="B257" s="12" t="s">
        <v>288</v>
      </c>
      <c r="C257" s="13">
        <v>0.42</v>
      </c>
      <c r="E257" s="12"/>
      <c r="F257" s="12"/>
      <c r="G257" s="12"/>
    </row>
    <row r="258" spans="1:7" x14ac:dyDescent="0.2">
      <c r="A258" s="12" t="s">
        <v>264</v>
      </c>
      <c r="B258" s="12" t="s">
        <v>289</v>
      </c>
      <c r="C258" s="13">
        <v>0.42</v>
      </c>
      <c r="E258" s="12"/>
      <c r="F258" s="12"/>
      <c r="G258" s="12"/>
    </row>
    <row r="259" spans="1:7" x14ac:dyDescent="0.2">
      <c r="A259" s="12" t="s">
        <v>264</v>
      </c>
      <c r="B259" s="12" t="s">
        <v>290</v>
      </c>
      <c r="C259" s="13">
        <v>0.42</v>
      </c>
      <c r="E259" s="12"/>
      <c r="F259" s="12"/>
      <c r="G259" s="12"/>
    </row>
    <row r="260" spans="1:7" x14ac:dyDescent="0.2">
      <c r="A260" s="12" t="s">
        <v>264</v>
      </c>
      <c r="B260" s="12" t="s">
        <v>291</v>
      </c>
      <c r="C260" s="13">
        <v>0.42</v>
      </c>
      <c r="E260" s="12"/>
      <c r="F260" s="12"/>
      <c r="G260" s="12"/>
    </row>
    <row r="261" spans="1:7" x14ac:dyDescent="0.2">
      <c r="A261" s="12" t="s">
        <v>264</v>
      </c>
      <c r="B261" s="12" t="s">
        <v>292</v>
      </c>
      <c r="C261" s="13">
        <v>0.42</v>
      </c>
      <c r="E261" s="12"/>
      <c r="F261" s="12"/>
      <c r="G261" s="12"/>
    </row>
    <row r="262" spans="1:7" x14ac:dyDescent="0.2">
      <c r="A262" s="12" t="s">
        <v>264</v>
      </c>
      <c r="B262" s="12" t="s">
        <v>293</v>
      </c>
      <c r="C262" s="13">
        <v>0.42</v>
      </c>
      <c r="E262" s="12"/>
      <c r="F262" s="12"/>
      <c r="G262" s="12"/>
    </row>
    <row r="263" spans="1:7" x14ac:dyDescent="0.2">
      <c r="A263" s="12" t="s">
        <v>264</v>
      </c>
      <c r="B263" s="12" t="s">
        <v>294</v>
      </c>
      <c r="C263" s="13">
        <v>0.42</v>
      </c>
      <c r="E263" s="12"/>
      <c r="F263" s="12"/>
      <c r="G263" s="12"/>
    </row>
    <row r="264" spans="1:7" x14ac:dyDescent="0.2">
      <c r="A264" s="12" t="s">
        <v>264</v>
      </c>
      <c r="B264" s="12" t="s">
        <v>295</v>
      </c>
      <c r="C264" s="13">
        <v>0.42</v>
      </c>
      <c r="E264" s="12"/>
      <c r="F264" s="12"/>
      <c r="G264" s="12"/>
    </row>
    <row r="265" spans="1:7" x14ac:dyDescent="0.2">
      <c r="A265" s="12" t="s">
        <v>264</v>
      </c>
      <c r="B265" s="12" t="s">
        <v>296</v>
      </c>
      <c r="C265" s="13">
        <v>0.42</v>
      </c>
      <c r="E265" s="12"/>
      <c r="F265" s="12"/>
      <c r="G265" s="12"/>
    </row>
    <row r="266" spans="1:7" x14ac:dyDescent="0.2">
      <c r="A266" s="12" t="s">
        <v>264</v>
      </c>
      <c r="B266" s="12" t="s">
        <v>297</v>
      </c>
      <c r="C266" s="13">
        <v>0.42</v>
      </c>
      <c r="E266" s="12"/>
      <c r="F266" s="12"/>
      <c r="G266" s="12"/>
    </row>
    <row r="267" spans="1:7" x14ac:dyDescent="0.2">
      <c r="A267" s="12" t="s">
        <v>264</v>
      </c>
      <c r="B267" s="12" t="s">
        <v>298</v>
      </c>
      <c r="C267" s="13">
        <v>0.42</v>
      </c>
      <c r="E267" s="12"/>
      <c r="F267" s="12"/>
      <c r="G267" s="12"/>
    </row>
    <row r="268" spans="1:7" x14ac:dyDescent="0.2">
      <c r="A268" s="12" t="s">
        <v>264</v>
      </c>
      <c r="B268" s="12" t="s">
        <v>299</v>
      </c>
      <c r="C268" s="13">
        <v>0.42</v>
      </c>
      <c r="E268" s="12"/>
      <c r="F268" s="12"/>
      <c r="G268" s="12"/>
    </row>
    <row r="269" spans="1:7" x14ac:dyDescent="0.2">
      <c r="A269" s="12" t="s">
        <v>264</v>
      </c>
      <c r="B269" s="12" t="s">
        <v>300</v>
      </c>
      <c r="C269" s="13">
        <v>0.42</v>
      </c>
      <c r="E269" s="12"/>
      <c r="F269" s="12"/>
      <c r="G269" s="12"/>
    </row>
    <row r="270" spans="1:7" x14ac:dyDescent="0.2">
      <c r="A270" s="12" t="s">
        <v>264</v>
      </c>
      <c r="B270" s="12" t="s">
        <v>301</v>
      </c>
      <c r="C270" s="13">
        <v>0.42</v>
      </c>
      <c r="E270" s="12"/>
      <c r="F270" s="12"/>
      <c r="G270" s="12"/>
    </row>
    <row r="271" spans="1:7" x14ac:dyDescent="0.2">
      <c r="A271" s="12" t="s">
        <v>264</v>
      </c>
      <c r="B271" s="12" t="s">
        <v>302</v>
      </c>
      <c r="C271" s="13">
        <v>0.42</v>
      </c>
      <c r="E271" s="12"/>
      <c r="F271" s="12"/>
      <c r="G271" s="12"/>
    </row>
    <row r="272" spans="1:7" x14ac:dyDescent="0.2">
      <c r="A272" s="12" t="s">
        <v>264</v>
      </c>
      <c r="B272" s="12" t="s">
        <v>303</v>
      </c>
      <c r="C272" s="13">
        <v>0.42</v>
      </c>
      <c r="E272" s="12"/>
      <c r="F272" s="12"/>
      <c r="G272" s="12"/>
    </row>
    <row r="273" spans="1:7" x14ac:dyDescent="0.2">
      <c r="A273" s="12" t="s">
        <v>264</v>
      </c>
      <c r="B273" s="12" t="s">
        <v>304</v>
      </c>
      <c r="C273" s="13">
        <v>0.5</v>
      </c>
      <c r="E273" s="12"/>
      <c r="F273" s="12"/>
      <c r="G273" s="12"/>
    </row>
    <row r="274" spans="1:7" x14ac:dyDescent="0.2">
      <c r="A274" s="12" t="s">
        <v>264</v>
      </c>
      <c r="B274" s="12" t="s">
        <v>305</v>
      </c>
      <c r="C274" s="13">
        <v>0.42</v>
      </c>
      <c r="E274" s="12"/>
      <c r="F274" s="12"/>
      <c r="G274" s="12"/>
    </row>
    <row r="275" spans="1:7" x14ac:dyDescent="0.2">
      <c r="A275" s="12" t="s">
        <v>264</v>
      </c>
      <c r="B275" s="12" t="s">
        <v>306</v>
      </c>
      <c r="C275" s="13">
        <v>0.42</v>
      </c>
      <c r="E275" s="12"/>
      <c r="F275" s="12"/>
      <c r="G275" s="12"/>
    </row>
    <row r="276" spans="1:7" x14ac:dyDescent="0.2">
      <c r="A276" s="12" t="s">
        <v>264</v>
      </c>
      <c r="B276" s="12" t="s">
        <v>307</v>
      </c>
      <c r="C276" s="13">
        <v>0.42</v>
      </c>
      <c r="E276" s="12"/>
      <c r="F276" s="12"/>
      <c r="G276" s="12"/>
    </row>
    <row r="277" spans="1:7" x14ac:dyDescent="0.2">
      <c r="A277" s="12" t="s">
        <v>264</v>
      </c>
      <c r="B277" s="12" t="s">
        <v>308</v>
      </c>
      <c r="C277" s="13">
        <v>0.5</v>
      </c>
      <c r="E277" s="12"/>
      <c r="F277" s="12"/>
      <c r="G277" s="12"/>
    </row>
    <row r="278" spans="1:7" x14ac:dyDescent="0.2">
      <c r="A278" s="12" t="s">
        <v>264</v>
      </c>
      <c r="B278" s="12" t="s">
        <v>309</v>
      </c>
      <c r="C278" s="13">
        <v>0.42</v>
      </c>
      <c r="E278" s="12"/>
      <c r="F278" s="12"/>
      <c r="G278" s="12"/>
    </row>
    <row r="279" spans="1:7" x14ac:dyDescent="0.2">
      <c r="A279" s="12" t="s">
        <v>264</v>
      </c>
      <c r="B279" s="12" t="s">
        <v>310</v>
      </c>
      <c r="C279" s="13">
        <v>0.5</v>
      </c>
      <c r="E279" s="12"/>
      <c r="F279" s="12"/>
      <c r="G279" s="12"/>
    </row>
    <row r="280" spans="1:7" x14ac:dyDescent="0.2">
      <c r="A280" s="12" t="s">
        <v>264</v>
      </c>
      <c r="B280" s="12" t="s">
        <v>311</v>
      </c>
      <c r="C280" s="13">
        <v>0.42</v>
      </c>
      <c r="E280" s="12"/>
      <c r="F280" s="12"/>
      <c r="G280" s="12"/>
    </row>
    <row r="281" spans="1:7" x14ac:dyDescent="0.2">
      <c r="A281" s="12" t="s">
        <v>264</v>
      </c>
      <c r="B281" s="12" t="s">
        <v>312</v>
      </c>
      <c r="C281" s="13">
        <v>0.42</v>
      </c>
      <c r="E281" s="12"/>
      <c r="F281" s="12"/>
      <c r="G281" s="12"/>
    </row>
    <row r="282" spans="1:7" x14ac:dyDescent="0.2">
      <c r="A282" s="12" t="s">
        <v>264</v>
      </c>
      <c r="B282" s="12" t="s">
        <v>313</v>
      </c>
      <c r="C282" s="13">
        <v>0.42</v>
      </c>
      <c r="E282" s="12"/>
      <c r="F282" s="12"/>
      <c r="G282" s="12"/>
    </row>
    <row r="283" spans="1:7" x14ac:dyDescent="0.2">
      <c r="A283" s="12" t="s">
        <v>264</v>
      </c>
      <c r="B283" s="12" t="s">
        <v>314</v>
      </c>
      <c r="C283" s="13">
        <v>0.42</v>
      </c>
      <c r="E283" s="12"/>
      <c r="F283" s="12"/>
      <c r="G283" s="12"/>
    </row>
    <row r="284" spans="1:7" x14ac:dyDescent="0.2">
      <c r="A284" s="12" t="s">
        <v>264</v>
      </c>
      <c r="B284" s="12" t="s">
        <v>315</v>
      </c>
      <c r="C284" s="13">
        <v>0.42</v>
      </c>
      <c r="E284" s="12"/>
      <c r="F284" s="12"/>
      <c r="G284" s="12"/>
    </row>
    <row r="285" spans="1:7" x14ac:dyDescent="0.2">
      <c r="A285" s="12" t="s">
        <v>264</v>
      </c>
      <c r="B285" s="12" t="s">
        <v>316</v>
      </c>
      <c r="C285" s="13">
        <v>0.42</v>
      </c>
      <c r="E285" s="12"/>
      <c r="F285" s="12"/>
      <c r="G285" s="12"/>
    </row>
    <row r="286" spans="1:7" x14ac:dyDescent="0.2">
      <c r="A286" s="12" t="s">
        <v>264</v>
      </c>
      <c r="B286" s="12" t="s">
        <v>317</v>
      </c>
      <c r="C286" s="13">
        <v>0.42</v>
      </c>
      <c r="E286" s="12"/>
      <c r="F286" s="12"/>
      <c r="G286" s="12"/>
    </row>
    <row r="287" spans="1:7" x14ac:dyDescent="0.2">
      <c r="A287" s="12" t="s">
        <v>264</v>
      </c>
      <c r="B287" s="12" t="s">
        <v>318</v>
      </c>
      <c r="C287" s="13">
        <v>0.42</v>
      </c>
      <c r="E287" s="12"/>
      <c r="F287" s="12"/>
      <c r="G287" s="12"/>
    </row>
    <row r="288" spans="1:7" x14ac:dyDescent="0.2">
      <c r="A288" s="12" t="s">
        <v>264</v>
      </c>
      <c r="B288" s="12" t="s">
        <v>319</v>
      </c>
      <c r="C288" s="13">
        <v>0.5</v>
      </c>
      <c r="E288" s="12"/>
      <c r="F288" s="12"/>
      <c r="G288" s="12"/>
    </row>
    <row r="289" spans="1:7" x14ac:dyDescent="0.2">
      <c r="A289" s="12" t="s">
        <v>264</v>
      </c>
      <c r="B289" s="12" t="s">
        <v>320</v>
      </c>
      <c r="C289" s="13">
        <v>0.35</v>
      </c>
      <c r="E289" s="12"/>
      <c r="F289" s="12"/>
      <c r="G289" s="12"/>
    </row>
    <row r="290" spans="1:7" x14ac:dyDescent="0.2">
      <c r="A290" s="12" t="s">
        <v>264</v>
      </c>
      <c r="B290" s="12" t="s">
        <v>321</v>
      </c>
      <c r="C290" s="13">
        <v>0.42</v>
      </c>
      <c r="E290" s="12"/>
      <c r="F290" s="12"/>
      <c r="G290" s="12"/>
    </row>
    <row r="291" spans="1:7" x14ac:dyDescent="0.2">
      <c r="A291" s="12" t="s">
        <v>264</v>
      </c>
      <c r="B291" s="12" t="s">
        <v>322</v>
      </c>
      <c r="C291" s="13">
        <v>0.42</v>
      </c>
      <c r="E291" s="12"/>
      <c r="F291" s="12"/>
      <c r="G291" s="12"/>
    </row>
    <row r="292" spans="1:7" x14ac:dyDescent="0.2">
      <c r="A292" s="12" t="s">
        <v>264</v>
      </c>
      <c r="B292" s="12" t="s">
        <v>323</v>
      </c>
      <c r="C292" s="13">
        <v>0.42</v>
      </c>
      <c r="E292" s="12"/>
      <c r="F292" s="12"/>
      <c r="G292" s="12"/>
    </row>
    <row r="293" spans="1:7" x14ac:dyDescent="0.2">
      <c r="A293" s="12" t="s">
        <v>264</v>
      </c>
      <c r="B293" s="12" t="s">
        <v>324</v>
      </c>
      <c r="C293" s="13">
        <v>0.42</v>
      </c>
      <c r="E293" s="12"/>
      <c r="F293" s="12"/>
      <c r="G293" s="12"/>
    </row>
    <row r="294" spans="1:7" x14ac:dyDescent="0.2">
      <c r="A294" s="12" t="s">
        <v>264</v>
      </c>
      <c r="B294" s="12" t="s">
        <v>325</v>
      </c>
      <c r="C294" s="13">
        <v>0.42</v>
      </c>
      <c r="E294" s="12"/>
      <c r="F294" s="12"/>
      <c r="G294" s="12"/>
    </row>
    <row r="295" spans="1:7" x14ac:dyDescent="0.2">
      <c r="A295" s="12" t="s">
        <v>264</v>
      </c>
      <c r="B295" s="12" t="s">
        <v>326</v>
      </c>
      <c r="C295" s="13">
        <v>0.42</v>
      </c>
      <c r="E295" s="12"/>
      <c r="F295" s="12"/>
      <c r="G295" s="12"/>
    </row>
    <row r="296" spans="1:7" x14ac:dyDescent="0.2">
      <c r="A296" s="12" t="s">
        <v>264</v>
      </c>
      <c r="B296" s="12" t="s">
        <v>327</v>
      </c>
      <c r="C296" s="13">
        <v>0.42</v>
      </c>
      <c r="E296" s="12"/>
      <c r="F296" s="12"/>
      <c r="G296" s="12"/>
    </row>
    <row r="297" spans="1:7" x14ac:dyDescent="0.2">
      <c r="A297" s="12" t="s">
        <v>264</v>
      </c>
      <c r="B297" s="12" t="s">
        <v>27</v>
      </c>
      <c r="C297" s="13">
        <v>0.42</v>
      </c>
      <c r="E297" s="12"/>
      <c r="F297" s="12"/>
      <c r="G297" s="12"/>
    </row>
    <row r="298" spans="1:7" x14ac:dyDescent="0.2">
      <c r="A298" s="12" t="s">
        <v>264</v>
      </c>
      <c r="B298" s="12" t="s">
        <v>328</v>
      </c>
      <c r="C298" s="13">
        <v>0.42</v>
      </c>
      <c r="E298" s="12"/>
      <c r="F298" s="12"/>
      <c r="G298" s="12"/>
    </row>
    <row r="299" spans="1:7" x14ac:dyDescent="0.2">
      <c r="A299" s="12" t="s">
        <v>264</v>
      </c>
      <c r="B299" s="12" t="s">
        <v>329</v>
      </c>
      <c r="C299" s="13">
        <v>0.42</v>
      </c>
      <c r="E299" s="12"/>
      <c r="F299" s="12"/>
      <c r="G299" s="12"/>
    </row>
    <row r="300" spans="1:7" x14ac:dyDescent="0.2">
      <c r="A300" s="12" t="s">
        <v>264</v>
      </c>
      <c r="B300" s="12" t="s">
        <v>330</v>
      </c>
      <c r="C300" s="13">
        <v>0.42</v>
      </c>
      <c r="E300" s="12"/>
      <c r="F300" s="12"/>
      <c r="G300" s="12"/>
    </row>
    <row r="301" spans="1:7" x14ac:dyDescent="0.2">
      <c r="A301" s="12" t="s">
        <v>264</v>
      </c>
      <c r="B301" s="12" t="s">
        <v>331</v>
      </c>
      <c r="C301" s="13">
        <v>0.35</v>
      </c>
      <c r="E301" s="12"/>
      <c r="F301" s="12"/>
      <c r="G301" s="12"/>
    </row>
    <row r="302" spans="1:7" x14ac:dyDescent="0.2">
      <c r="A302" s="12" t="s">
        <v>264</v>
      </c>
      <c r="B302" s="12" t="s">
        <v>332</v>
      </c>
      <c r="C302" s="13">
        <v>0.42</v>
      </c>
      <c r="E302" s="12"/>
      <c r="F302" s="12"/>
      <c r="G302" s="12"/>
    </row>
    <row r="303" spans="1:7" x14ac:dyDescent="0.2">
      <c r="A303" s="12" t="s">
        <v>264</v>
      </c>
      <c r="B303" s="12" t="s">
        <v>333</v>
      </c>
      <c r="C303" s="13">
        <v>0.42</v>
      </c>
      <c r="E303" s="12"/>
      <c r="F303" s="12"/>
      <c r="G303" s="12"/>
    </row>
    <row r="304" spans="1:7" x14ac:dyDescent="0.2">
      <c r="A304" s="12" t="s">
        <v>264</v>
      </c>
      <c r="B304" s="12" t="s">
        <v>334</v>
      </c>
      <c r="C304" s="13">
        <v>0.42</v>
      </c>
      <c r="E304" s="12"/>
      <c r="F304" s="12"/>
      <c r="G304" s="12"/>
    </row>
    <row r="305" spans="1:7" x14ac:dyDescent="0.2">
      <c r="A305" s="12" t="s">
        <v>264</v>
      </c>
      <c r="B305" s="12" t="s">
        <v>335</v>
      </c>
      <c r="C305" s="13">
        <v>0.42</v>
      </c>
      <c r="E305" s="12"/>
      <c r="F305" s="12"/>
      <c r="G305" s="12"/>
    </row>
    <row r="306" spans="1:7" x14ac:dyDescent="0.2">
      <c r="A306" s="12" t="s">
        <v>264</v>
      </c>
      <c r="B306" s="12" t="s">
        <v>336</v>
      </c>
      <c r="C306" s="13">
        <v>0.42</v>
      </c>
      <c r="E306" s="12"/>
      <c r="F306" s="12"/>
      <c r="G306" s="12"/>
    </row>
    <row r="307" spans="1:7" x14ac:dyDescent="0.2">
      <c r="A307" s="12" t="s">
        <v>264</v>
      </c>
      <c r="B307" s="12" t="s">
        <v>337</v>
      </c>
      <c r="C307" s="13">
        <v>0.42</v>
      </c>
      <c r="E307" s="12"/>
      <c r="F307" s="12"/>
      <c r="G307" s="12"/>
    </row>
    <row r="308" spans="1:7" x14ac:dyDescent="0.2">
      <c r="A308" s="12" t="s">
        <v>264</v>
      </c>
      <c r="B308" s="12" t="s">
        <v>338</v>
      </c>
      <c r="C308" s="13">
        <v>0.42</v>
      </c>
      <c r="E308" s="12"/>
      <c r="F308" s="12"/>
      <c r="G308" s="12"/>
    </row>
    <row r="309" spans="1:7" x14ac:dyDescent="0.2">
      <c r="A309" s="12" t="s">
        <v>264</v>
      </c>
      <c r="B309" s="12" t="s">
        <v>339</v>
      </c>
      <c r="C309" s="13">
        <v>0.42</v>
      </c>
      <c r="E309" s="12"/>
      <c r="F309" s="12"/>
      <c r="G309" s="12"/>
    </row>
    <row r="310" spans="1:7" x14ac:dyDescent="0.2">
      <c r="A310" s="12" t="s">
        <v>264</v>
      </c>
      <c r="B310" s="12" t="s">
        <v>340</v>
      </c>
      <c r="C310" s="13">
        <v>0.42</v>
      </c>
      <c r="E310" s="12"/>
      <c r="F310" s="12"/>
      <c r="G310" s="12"/>
    </row>
    <row r="311" spans="1:7" x14ac:dyDescent="0.2">
      <c r="A311" s="12" t="s">
        <v>264</v>
      </c>
      <c r="B311" s="12" t="s">
        <v>341</v>
      </c>
      <c r="C311" s="13">
        <v>0.42</v>
      </c>
      <c r="E311" s="12"/>
      <c r="F311" s="12"/>
      <c r="G311" s="12"/>
    </row>
    <row r="312" spans="1:7" x14ac:dyDescent="0.2">
      <c r="A312" s="12" t="s">
        <v>264</v>
      </c>
      <c r="B312" s="12" t="s">
        <v>342</v>
      </c>
      <c r="C312" s="13">
        <v>0.42</v>
      </c>
      <c r="E312" s="12"/>
      <c r="F312" s="12"/>
      <c r="G312" s="12"/>
    </row>
    <row r="313" spans="1:7" x14ac:dyDescent="0.2">
      <c r="A313" s="12" t="s">
        <v>264</v>
      </c>
      <c r="B313" s="12" t="s">
        <v>343</v>
      </c>
      <c r="C313" s="13">
        <v>0.42</v>
      </c>
      <c r="E313" s="12"/>
      <c r="F313" s="12"/>
      <c r="G313" s="12"/>
    </row>
    <row r="314" spans="1:7" x14ac:dyDescent="0.2">
      <c r="A314" s="12" t="s">
        <v>264</v>
      </c>
      <c r="B314" s="12" t="s">
        <v>344</v>
      </c>
      <c r="C314" s="13">
        <v>0.42</v>
      </c>
      <c r="E314" s="12"/>
      <c r="F314" s="12"/>
      <c r="G314" s="12"/>
    </row>
    <row r="315" spans="1:7" x14ac:dyDescent="0.2">
      <c r="A315" s="12" t="s">
        <v>264</v>
      </c>
      <c r="B315" s="12" t="s">
        <v>345</v>
      </c>
      <c r="C315" s="13">
        <v>0.42</v>
      </c>
      <c r="E315" s="12"/>
      <c r="F315" s="12"/>
      <c r="G315" s="12"/>
    </row>
    <row r="316" spans="1:7" x14ac:dyDescent="0.2">
      <c r="A316" s="12" t="s">
        <v>346</v>
      </c>
      <c r="B316" s="12" t="s">
        <v>347</v>
      </c>
      <c r="C316" s="13">
        <v>0.8</v>
      </c>
      <c r="E316" s="12"/>
      <c r="F316" s="12"/>
      <c r="G316" s="12"/>
    </row>
    <row r="317" spans="1:7" x14ac:dyDescent="0.2">
      <c r="A317" s="12" t="s">
        <v>346</v>
      </c>
      <c r="B317" s="12" t="s">
        <v>27</v>
      </c>
      <c r="C317" s="13">
        <v>0.8</v>
      </c>
      <c r="E317" s="12"/>
      <c r="F317" s="12"/>
      <c r="G317" s="12"/>
    </row>
    <row r="318" spans="1:7" x14ac:dyDescent="0.2">
      <c r="A318" s="12" t="s">
        <v>348</v>
      </c>
      <c r="B318" s="12" t="s">
        <v>349</v>
      </c>
      <c r="C318" s="13">
        <v>0.3</v>
      </c>
      <c r="E318" s="12"/>
      <c r="F318" s="12"/>
      <c r="G318" s="12"/>
    </row>
    <row r="319" spans="1:7" x14ac:dyDescent="0.2">
      <c r="A319" s="12" t="s">
        <v>348</v>
      </c>
      <c r="B319" s="12" t="s">
        <v>350</v>
      </c>
      <c r="C319" s="13">
        <v>0.3</v>
      </c>
      <c r="E319" s="12"/>
      <c r="F319" s="12"/>
      <c r="G319" s="12"/>
    </row>
    <row r="320" spans="1:7" x14ac:dyDescent="0.2">
      <c r="A320" s="12" t="s">
        <v>348</v>
      </c>
      <c r="B320" s="12" t="s">
        <v>351</v>
      </c>
      <c r="C320" s="13">
        <v>0.3</v>
      </c>
      <c r="E320" s="12"/>
      <c r="F320" s="12"/>
      <c r="G320" s="12"/>
    </row>
    <row r="321" spans="1:7" x14ac:dyDescent="0.2">
      <c r="A321" s="12" t="s">
        <v>348</v>
      </c>
      <c r="B321" s="12" t="s">
        <v>352</v>
      </c>
      <c r="C321" s="13">
        <v>0.3</v>
      </c>
      <c r="E321" s="12"/>
      <c r="F321" s="12"/>
      <c r="G321" s="12"/>
    </row>
    <row r="322" spans="1:7" x14ac:dyDescent="0.2">
      <c r="A322" s="12" t="s">
        <v>348</v>
      </c>
      <c r="B322" s="12" t="s">
        <v>353</v>
      </c>
      <c r="C322" s="13">
        <v>0.3</v>
      </c>
      <c r="E322" s="12"/>
      <c r="F322" s="12"/>
      <c r="G322" s="12"/>
    </row>
    <row r="323" spans="1:7" x14ac:dyDescent="0.2">
      <c r="A323" s="12" t="s">
        <v>348</v>
      </c>
      <c r="B323" s="12" t="s">
        <v>354</v>
      </c>
      <c r="C323" s="13">
        <v>0.3</v>
      </c>
      <c r="E323" s="12"/>
      <c r="F323" s="12"/>
      <c r="G323" s="12"/>
    </row>
    <row r="324" spans="1:7" x14ac:dyDescent="0.2">
      <c r="A324" s="12" t="s">
        <v>348</v>
      </c>
      <c r="B324" s="12" t="s">
        <v>355</v>
      </c>
      <c r="C324" s="13">
        <v>0.3</v>
      </c>
      <c r="E324" s="12"/>
      <c r="F324" s="12"/>
      <c r="G324" s="12"/>
    </row>
    <row r="325" spans="1:7" x14ac:dyDescent="0.2">
      <c r="A325" s="12" t="s">
        <v>348</v>
      </c>
      <c r="B325" s="12" t="s">
        <v>356</v>
      </c>
      <c r="C325" s="13">
        <v>0.3</v>
      </c>
      <c r="E325" s="12"/>
      <c r="F325" s="12"/>
      <c r="G325" s="12"/>
    </row>
    <row r="326" spans="1:7" x14ac:dyDescent="0.2">
      <c r="A326" s="12" t="s">
        <v>348</v>
      </c>
      <c r="B326" s="12" t="s">
        <v>357</v>
      </c>
      <c r="C326" s="13">
        <v>0.3</v>
      </c>
      <c r="E326" s="12"/>
      <c r="F326" s="12"/>
      <c r="G326" s="12"/>
    </row>
    <row r="327" spans="1:7" x14ac:dyDescent="0.2">
      <c r="A327" s="12" t="s">
        <v>348</v>
      </c>
      <c r="B327" s="12" t="s">
        <v>27</v>
      </c>
      <c r="C327" s="13">
        <v>0.25</v>
      </c>
      <c r="E327" s="12"/>
      <c r="F327" s="12"/>
      <c r="G327" s="12"/>
    </row>
    <row r="328" spans="1:7" x14ac:dyDescent="0.2">
      <c r="A328" s="12" t="s">
        <v>348</v>
      </c>
      <c r="B328" s="12" t="s">
        <v>358</v>
      </c>
      <c r="C328" s="13">
        <v>0.3</v>
      </c>
      <c r="E328" s="12"/>
      <c r="F328" s="12"/>
      <c r="G328" s="12"/>
    </row>
    <row r="329" spans="1:7" x14ac:dyDescent="0.2">
      <c r="A329" s="12" t="s">
        <v>348</v>
      </c>
      <c r="B329" s="12" t="s">
        <v>359</v>
      </c>
      <c r="C329" s="13">
        <v>0.3</v>
      </c>
      <c r="E329" s="12"/>
      <c r="F329" s="12"/>
      <c r="G329" s="12"/>
    </row>
    <row r="330" spans="1:7" x14ac:dyDescent="0.2">
      <c r="A330" s="12" t="s">
        <v>348</v>
      </c>
      <c r="B330" s="12" t="s">
        <v>360</v>
      </c>
      <c r="C330" s="13">
        <v>0.3</v>
      </c>
      <c r="E330" s="12"/>
      <c r="F330" s="12"/>
      <c r="G330" s="12"/>
    </row>
    <row r="331" spans="1:7" x14ac:dyDescent="0.2">
      <c r="A331" s="12" t="s">
        <v>348</v>
      </c>
      <c r="B331" s="12" t="s">
        <v>361</v>
      </c>
      <c r="C331" s="13">
        <v>0.3</v>
      </c>
      <c r="E331" s="12"/>
      <c r="F331" s="12"/>
      <c r="G331" s="12"/>
    </row>
    <row r="332" spans="1:7" x14ac:dyDescent="0.2">
      <c r="A332" s="12" t="s">
        <v>348</v>
      </c>
      <c r="B332" s="12" t="s">
        <v>362</v>
      </c>
      <c r="C332" s="13">
        <v>0.3</v>
      </c>
      <c r="E332" s="12"/>
      <c r="F332" s="12"/>
      <c r="G332" s="12"/>
    </row>
    <row r="333" spans="1:7" x14ac:dyDescent="0.2">
      <c r="A333" s="12" t="s">
        <v>363</v>
      </c>
      <c r="B333" s="12" t="s">
        <v>364</v>
      </c>
      <c r="C333" s="13">
        <v>0.7</v>
      </c>
      <c r="E333" s="12"/>
      <c r="F333" s="12"/>
      <c r="G333" s="12"/>
    </row>
    <row r="334" spans="1:7" x14ac:dyDescent="0.2">
      <c r="A334" s="12" t="s">
        <v>363</v>
      </c>
      <c r="B334" s="12" t="s">
        <v>27</v>
      </c>
      <c r="C334" s="13">
        <v>0</v>
      </c>
      <c r="E334" s="12"/>
      <c r="F334" s="12"/>
      <c r="G334" s="12"/>
    </row>
    <row r="335" spans="1:7" x14ac:dyDescent="0.2">
      <c r="A335" s="12" t="s">
        <v>365</v>
      </c>
      <c r="B335" s="12" t="s">
        <v>366</v>
      </c>
      <c r="C335" s="13">
        <v>0.25</v>
      </c>
      <c r="E335" s="12"/>
      <c r="F335" s="12"/>
      <c r="G335" s="12"/>
    </row>
    <row r="336" spans="1:7" x14ac:dyDescent="0.2">
      <c r="A336" s="12" t="s">
        <v>365</v>
      </c>
      <c r="B336" s="12" t="s">
        <v>367</v>
      </c>
      <c r="C336" s="13">
        <v>0.25</v>
      </c>
      <c r="E336" s="12"/>
      <c r="F336" s="12"/>
      <c r="G336" s="12"/>
    </row>
    <row r="337" spans="1:7" x14ac:dyDescent="0.2">
      <c r="A337" s="12" t="s">
        <v>368</v>
      </c>
      <c r="B337" s="12" t="s">
        <v>369</v>
      </c>
      <c r="C337" s="13">
        <v>0.2</v>
      </c>
      <c r="E337" s="12"/>
      <c r="F337" s="12"/>
      <c r="G337" s="12"/>
    </row>
    <row r="338" spans="1:7" x14ac:dyDescent="0.2">
      <c r="A338" s="12" t="s">
        <v>368</v>
      </c>
      <c r="B338" s="12" t="s">
        <v>27</v>
      </c>
      <c r="C338" s="13">
        <v>0.2</v>
      </c>
      <c r="E338" s="12"/>
      <c r="F338" s="12"/>
      <c r="G338" s="12"/>
    </row>
    <row r="339" spans="1:7" x14ac:dyDescent="0.2">
      <c r="A339" s="12" t="s">
        <v>370</v>
      </c>
      <c r="B339" s="12" t="s">
        <v>371</v>
      </c>
      <c r="C339" s="13">
        <v>0.8</v>
      </c>
      <c r="E339" s="12"/>
      <c r="F339" s="12"/>
      <c r="G339" s="12"/>
    </row>
    <row r="340" spans="1:7" x14ac:dyDescent="0.2">
      <c r="A340" s="12" t="s">
        <v>370</v>
      </c>
      <c r="B340" s="12" t="s">
        <v>27</v>
      </c>
      <c r="C340" s="13">
        <v>0.8</v>
      </c>
      <c r="E340" s="12"/>
      <c r="F340" s="12"/>
      <c r="G340" s="12"/>
    </row>
    <row r="341" spans="1:7" x14ac:dyDescent="0.2">
      <c r="A341" s="12" t="s">
        <v>372</v>
      </c>
      <c r="B341" s="12" t="s">
        <v>373</v>
      </c>
      <c r="C341" s="13">
        <v>0</v>
      </c>
      <c r="E341" s="12"/>
      <c r="F341" s="12"/>
      <c r="G341" s="12"/>
    </row>
    <row r="342" spans="1:7" x14ac:dyDescent="0.2">
      <c r="A342" s="12" t="s">
        <v>372</v>
      </c>
      <c r="B342" s="12" t="s">
        <v>27</v>
      </c>
      <c r="C342" s="13">
        <v>0</v>
      </c>
      <c r="E342" s="12"/>
      <c r="F342" s="12"/>
      <c r="G342" s="12"/>
    </row>
    <row r="343" spans="1:7" x14ac:dyDescent="0.2">
      <c r="A343" s="12" t="s">
        <v>374</v>
      </c>
      <c r="B343" s="12" t="s">
        <v>375</v>
      </c>
      <c r="C343" s="13">
        <v>0.15</v>
      </c>
      <c r="E343" s="12"/>
      <c r="F343" s="12"/>
      <c r="G343" s="12"/>
    </row>
    <row r="344" spans="1:7" x14ac:dyDescent="0.2">
      <c r="A344" s="12" t="s">
        <v>374</v>
      </c>
      <c r="B344" s="12" t="s">
        <v>27</v>
      </c>
      <c r="C344" s="13">
        <v>0.15</v>
      </c>
      <c r="E344" s="12"/>
      <c r="F344" s="12"/>
      <c r="G344" s="12"/>
    </row>
    <row r="345" spans="1:7" x14ac:dyDescent="0.2">
      <c r="A345" s="12" t="s">
        <v>376</v>
      </c>
      <c r="B345" s="12" t="s">
        <v>27</v>
      </c>
      <c r="C345" s="13">
        <v>0.7</v>
      </c>
      <c r="E345" s="12"/>
      <c r="F345" s="12"/>
      <c r="G345" s="12"/>
    </row>
    <row r="346" spans="1:7" x14ac:dyDescent="0.2">
      <c r="A346" s="12" t="s">
        <v>376</v>
      </c>
      <c r="B346" s="12" t="s">
        <v>377</v>
      </c>
      <c r="C346" s="13">
        <v>0.7</v>
      </c>
      <c r="E346" s="12"/>
      <c r="F346" s="12"/>
      <c r="G346" s="12"/>
    </row>
    <row r="347" spans="1:7" x14ac:dyDescent="0.2">
      <c r="A347" s="12" t="s">
        <v>376</v>
      </c>
      <c r="B347" s="12" t="s">
        <v>378</v>
      </c>
      <c r="C347" s="13">
        <v>0.7</v>
      </c>
      <c r="E347" s="12"/>
      <c r="F347" s="12"/>
      <c r="G347" s="12"/>
    </row>
    <row r="348" spans="1:7" x14ac:dyDescent="0.2">
      <c r="A348" s="12" t="s">
        <v>379</v>
      </c>
      <c r="B348" s="12" t="s">
        <v>380</v>
      </c>
      <c r="C348" s="13">
        <v>0.3</v>
      </c>
      <c r="E348" s="12"/>
      <c r="F348" s="12"/>
      <c r="G348" s="12"/>
    </row>
    <row r="349" spans="1:7" x14ac:dyDescent="0.2">
      <c r="A349" s="12" t="s">
        <v>381</v>
      </c>
      <c r="B349" s="12" t="s">
        <v>27</v>
      </c>
      <c r="C349" s="13">
        <v>0</v>
      </c>
      <c r="E349" s="12"/>
      <c r="F349" s="12"/>
      <c r="G349" s="12"/>
    </row>
    <row r="350" spans="1:7" x14ac:dyDescent="0.2">
      <c r="A350" s="12" t="s">
        <v>381</v>
      </c>
      <c r="B350" s="12" t="s">
        <v>382</v>
      </c>
      <c r="C350" s="13">
        <v>0</v>
      </c>
      <c r="E350" s="12"/>
      <c r="F350" s="12"/>
      <c r="G350" s="12"/>
    </row>
    <row r="351" spans="1:7" x14ac:dyDescent="0.2">
      <c r="A351" s="12" t="s">
        <v>381</v>
      </c>
      <c r="B351" s="12" t="s">
        <v>383</v>
      </c>
      <c r="C351" s="13">
        <v>0</v>
      </c>
      <c r="E351" s="12"/>
      <c r="F351" s="12"/>
      <c r="G351" s="12"/>
    </row>
    <row r="352" spans="1:7" x14ac:dyDescent="0.2">
      <c r="A352" s="12" t="s">
        <v>384</v>
      </c>
      <c r="B352" s="12" t="s">
        <v>385</v>
      </c>
      <c r="C352" s="13">
        <v>0.9</v>
      </c>
      <c r="E352" s="12"/>
      <c r="F352" s="12"/>
      <c r="G352" s="12"/>
    </row>
    <row r="353" spans="1:7" x14ac:dyDescent="0.2">
      <c r="A353" s="12" t="s">
        <v>386</v>
      </c>
      <c r="B353" s="12" t="s">
        <v>387</v>
      </c>
      <c r="C353" s="13">
        <v>0.15</v>
      </c>
      <c r="E353" s="12"/>
      <c r="F353" s="12"/>
      <c r="G353" s="12"/>
    </row>
    <row r="354" spans="1:7" x14ac:dyDescent="0.2">
      <c r="A354" s="12" t="s">
        <v>386</v>
      </c>
      <c r="B354" s="12" t="s">
        <v>27</v>
      </c>
      <c r="C354" s="13">
        <v>0.15</v>
      </c>
      <c r="E354" s="12"/>
      <c r="F354" s="12"/>
      <c r="G354" s="12"/>
    </row>
    <row r="355" spans="1:7" x14ac:dyDescent="0.2">
      <c r="A355" s="12" t="s">
        <v>386</v>
      </c>
      <c r="B355" s="12" t="s">
        <v>388</v>
      </c>
      <c r="C355" s="13">
        <v>0.1</v>
      </c>
      <c r="E355" s="12"/>
      <c r="F355" s="12"/>
      <c r="G355" s="12"/>
    </row>
    <row r="356" spans="1:7" x14ac:dyDescent="0.2">
      <c r="A356" s="12" t="s">
        <v>389</v>
      </c>
      <c r="B356" s="12" t="s">
        <v>27</v>
      </c>
      <c r="C356" s="13">
        <v>0.9</v>
      </c>
      <c r="E356" s="12"/>
      <c r="F356" s="12"/>
      <c r="G356" s="12"/>
    </row>
    <row r="357" spans="1:7" x14ac:dyDescent="0.2">
      <c r="A357" s="12" t="s">
        <v>389</v>
      </c>
      <c r="B357" s="12" t="s">
        <v>390</v>
      </c>
      <c r="C357" s="13">
        <v>0.9</v>
      </c>
      <c r="E357" s="12"/>
      <c r="F357" s="12"/>
      <c r="G357" s="12"/>
    </row>
    <row r="358" spans="1:7" x14ac:dyDescent="0.2">
      <c r="A358" s="12" t="s">
        <v>391</v>
      </c>
      <c r="B358" s="12" t="s">
        <v>392</v>
      </c>
      <c r="C358" s="13">
        <v>0</v>
      </c>
      <c r="E358" s="12"/>
      <c r="F358" s="12"/>
      <c r="G358" s="12"/>
    </row>
    <row r="359" spans="1:7" x14ac:dyDescent="0.2">
      <c r="A359" s="12" t="s">
        <v>391</v>
      </c>
      <c r="B359" s="12" t="s">
        <v>393</v>
      </c>
      <c r="C359" s="13">
        <v>0</v>
      </c>
      <c r="E359" s="12"/>
      <c r="F359" s="12"/>
      <c r="G359" s="12"/>
    </row>
    <row r="360" spans="1:7" x14ac:dyDescent="0.2">
      <c r="A360" s="12" t="s">
        <v>391</v>
      </c>
      <c r="B360" s="12" t="s">
        <v>394</v>
      </c>
      <c r="C360" s="13">
        <v>0</v>
      </c>
      <c r="E360" s="12"/>
      <c r="F360" s="12"/>
      <c r="G360" s="12"/>
    </row>
    <row r="361" spans="1:7" x14ac:dyDescent="0.2">
      <c r="A361" s="12" t="s">
        <v>391</v>
      </c>
      <c r="B361" s="12" t="s">
        <v>395</v>
      </c>
      <c r="C361" s="13">
        <v>0</v>
      </c>
      <c r="E361" s="12"/>
      <c r="F361" s="12"/>
      <c r="G361" s="12"/>
    </row>
    <row r="362" spans="1:7" x14ac:dyDescent="0.2">
      <c r="A362" s="12" t="s">
        <v>391</v>
      </c>
      <c r="B362" s="12" t="s">
        <v>396</v>
      </c>
      <c r="C362" s="13">
        <v>0</v>
      </c>
      <c r="E362" s="12"/>
      <c r="F362" s="12"/>
      <c r="G362" s="12"/>
    </row>
    <row r="363" spans="1:7" x14ac:dyDescent="0.2">
      <c r="A363" s="12" t="s">
        <v>391</v>
      </c>
      <c r="B363" s="12" t="s">
        <v>27</v>
      </c>
      <c r="C363" s="13">
        <v>0</v>
      </c>
      <c r="E363" s="12"/>
      <c r="F363" s="12"/>
      <c r="G363" s="12"/>
    </row>
    <row r="364" spans="1:7" x14ac:dyDescent="0.2">
      <c r="A364" s="12" t="s">
        <v>397</v>
      </c>
      <c r="B364" s="12" t="s">
        <v>398</v>
      </c>
      <c r="C364" s="13">
        <v>0</v>
      </c>
      <c r="E364" s="12"/>
      <c r="F364" s="12"/>
      <c r="G364" s="12"/>
    </row>
    <row r="365" spans="1:7" x14ac:dyDescent="0.2">
      <c r="A365" s="12" t="s">
        <v>397</v>
      </c>
      <c r="B365" s="12" t="s">
        <v>399</v>
      </c>
      <c r="C365" s="13">
        <v>0</v>
      </c>
      <c r="E365" s="12"/>
      <c r="F365" s="12"/>
      <c r="G365" s="12"/>
    </row>
    <row r="366" spans="1:7" x14ac:dyDescent="0.2">
      <c r="A366" s="12" t="s">
        <v>397</v>
      </c>
      <c r="B366" s="12" t="s">
        <v>400</v>
      </c>
      <c r="C366" s="13">
        <v>0</v>
      </c>
      <c r="E366" s="12"/>
      <c r="F366" s="12"/>
      <c r="G366" s="12"/>
    </row>
    <row r="367" spans="1:7" x14ac:dyDescent="0.2">
      <c r="A367" s="12" t="s">
        <v>397</v>
      </c>
      <c r="B367" s="12" t="s">
        <v>27</v>
      </c>
      <c r="C367" s="13">
        <v>0</v>
      </c>
      <c r="E367" s="12"/>
      <c r="F367" s="12"/>
      <c r="G367" s="12"/>
    </row>
    <row r="368" spans="1:7" x14ac:dyDescent="0.2">
      <c r="A368" s="12" t="s">
        <v>397</v>
      </c>
      <c r="B368" s="12" t="s">
        <v>401</v>
      </c>
      <c r="C368" s="13">
        <v>0</v>
      </c>
      <c r="E368" s="12"/>
      <c r="F368" s="12"/>
      <c r="G368" s="12"/>
    </row>
    <row r="369" spans="1:7" x14ac:dyDescent="0.2">
      <c r="A369" s="12" t="s">
        <v>402</v>
      </c>
      <c r="B369" s="12" t="s">
        <v>403</v>
      </c>
      <c r="C369" s="13">
        <v>0</v>
      </c>
      <c r="E369" s="12"/>
      <c r="F369" s="12"/>
      <c r="G369" s="12"/>
    </row>
    <row r="370" spans="1:7" x14ac:dyDescent="0.2">
      <c r="A370" s="12" t="s">
        <v>402</v>
      </c>
      <c r="B370" s="12" t="s">
        <v>404</v>
      </c>
      <c r="C370" s="13">
        <v>0</v>
      </c>
      <c r="E370" s="12"/>
      <c r="F370" s="12"/>
      <c r="G370" s="12"/>
    </row>
    <row r="371" spans="1:7" x14ac:dyDescent="0.2">
      <c r="A371" s="12" t="s">
        <v>402</v>
      </c>
      <c r="B371" s="12" t="s">
        <v>405</v>
      </c>
      <c r="C371" s="13">
        <v>0</v>
      </c>
      <c r="E371" s="12"/>
      <c r="F371" s="12"/>
      <c r="G371" s="12"/>
    </row>
    <row r="372" spans="1:7" x14ac:dyDescent="0.2">
      <c r="A372" s="12" t="s">
        <v>402</v>
      </c>
      <c r="B372" s="12" t="s">
        <v>406</v>
      </c>
      <c r="C372" s="13">
        <v>0</v>
      </c>
      <c r="E372" s="12"/>
      <c r="F372" s="12"/>
      <c r="G372" s="12"/>
    </row>
    <row r="373" spans="1:7" x14ac:dyDescent="0.2">
      <c r="A373" s="12" t="s">
        <v>402</v>
      </c>
      <c r="B373" s="12" t="s">
        <v>407</v>
      </c>
      <c r="C373" s="13">
        <v>0</v>
      </c>
      <c r="E373" s="12"/>
      <c r="F373" s="12"/>
      <c r="G373" s="12"/>
    </row>
    <row r="374" spans="1:7" x14ac:dyDescent="0.2">
      <c r="A374" s="12" t="s">
        <v>402</v>
      </c>
      <c r="B374" s="12" t="s">
        <v>27</v>
      </c>
      <c r="C374" s="13">
        <v>0</v>
      </c>
      <c r="E374" s="12"/>
      <c r="F374" s="12"/>
      <c r="G374" s="12"/>
    </row>
    <row r="375" spans="1:7" x14ac:dyDescent="0.2">
      <c r="A375" s="12" t="s">
        <v>408</v>
      </c>
      <c r="B375" s="12" t="s">
        <v>409</v>
      </c>
      <c r="C375" s="13">
        <v>0.42</v>
      </c>
      <c r="E375" s="12"/>
      <c r="F375" s="12"/>
      <c r="G375" s="12"/>
    </row>
    <row r="376" spans="1:7" x14ac:dyDescent="0.2">
      <c r="A376" s="12" t="s">
        <v>408</v>
      </c>
      <c r="B376" s="12" t="s">
        <v>410</v>
      </c>
      <c r="C376" s="13">
        <v>0.35</v>
      </c>
      <c r="E376" s="12"/>
      <c r="F376" s="12"/>
      <c r="G376" s="12"/>
    </row>
    <row r="377" spans="1:7" x14ac:dyDescent="0.2">
      <c r="A377" s="12" t="s">
        <v>408</v>
      </c>
      <c r="B377" s="12" t="s">
        <v>27</v>
      </c>
      <c r="C377" s="13">
        <v>0.35</v>
      </c>
      <c r="E377" s="12"/>
      <c r="F377" s="12"/>
      <c r="G377" s="12"/>
    </row>
    <row r="378" spans="1:7" x14ac:dyDescent="0.2">
      <c r="A378" s="12" t="s">
        <v>408</v>
      </c>
      <c r="B378" s="12" t="s">
        <v>411</v>
      </c>
      <c r="C378" s="13">
        <v>0.35</v>
      </c>
      <c r="E378" s="12"/>
      <c r="F378" s="12"/>
      <c r="G378" s="12"/>
    </row>
    <row r="379" spans="1:7" x14ac:dyDescent="0.2">
      <c r="A379" s="12" t="s">
        <v>412</v>
      </c>
      <c r="B379" s="12" t="s">
        <v>413</v>
      </c>
      <c r="C379" s="13">
        <v>0.7</v>
      </c>
      <c r="E379" s="12"/>
      <c r="F379" s="12"/>
      <c r="G379" s="12"/>
    </row>
    <row r="380" spans="1:7" x14ac:dyDescent="0.2">
      <c r="A380" s="12" t="s">
        <v>412</v>
      </c>
      <c r="B380" s="12" t="s">
        <v>414</v>
      </c>
      <c r="C380" s="13">
        <v>0</v>
      </c>
      <c r="E380" s="12"/>
      <c r="F380" s="12"/>
      <c r="G380" s="12"/>
    </row>
    <row r="381" spans="1:7" x14ac:dyDescent="0.2">
      <c r="A381" s="12" t="s">
        <v>412</v>
      </c>
      <c r="B381" s="12" t="s">
        <v>415</v>
      </c>
      <c r="C381" s="13">
        <v>0.7</v>
      </c>
      <c r="E381" s="12"/>
      <c r="F381" s="12"/>
      <c r="G381" s="12"/>
    </row>
    <row r="382" spans="1:7" x14ac:dyDescent="0.2">
      <c r="A382" s="12" t="s">
        <v>412</v>
      </c>
      <c r="B382" s="12" t="s">
        <v>416</v>
      </c>
      <c r="C382" s="13">
        <v>0.7</v>
      </c>
      <c r="E382" s="12"/>
      <c r="F382" s="12"/>
      <c r="G382" s="12"/>
    </row>
    <row r="383" spans="1:7" x14ac:dyDescent="0.2">
      <c r="A383" s="12" t="s">
        <v>412</v>
      </c>
      <c r="B383" s="12" t="s">
        <v>27</v>
      </c>
      <c r="C383" s="13">
        <v>0.7</v>
      </c>
      <c r="E383" s="12"/>
      <c r="F383" s="12"/>
      <c r="G383" s="12"/>
    </row>
    <row r="384" spans="1:7" x14ac:dyDescent="0.2">
      <c r="A384" s="12" t="s">
        <v>412</v>
      </c>
      <c r="B384" s="12" t="s">
        <v>417</v>
      </c>
      <c r="C384" s="13">
        <v>0.7</v>
      </c>
      <c r="E384" s="12"/>
      <c r="F384" s="12"/>
      <c r="G384" s="12"/>
    </row>
    <row r="385" spans="1:7" x14ac:dyDescent="0.2">
      <c r="A385" s="12" t="s">
        <v>412</v>
      </c>
      <c r="B385" s="12" t="s">
        <v>418</v>
      </c>
      <c r="C385" s="13">
        <v>0.7</v>
      </c>
      <c r="E385" s="12"/>
      <c r="F385" s="12"/>
      <c r="G385" s="12"/>
    </row>
    <row r="386" spans="1:7" x14ac:dyDescent="0.2">
      <c r="A386" s="12" t="s">
        <v>419</v>
      </c>
      <c r="B386" s="12" t="s">
        <v>420</v>
      </c>
      <c r="C386" s="13">
        <v>0.25</v>
      </c>
      <c r="E386" s="12"/>
      <c r="F386" s="12"/>
      <c r="G386" s="12"/>
    </row>
    <row r="387" spans="1:7" x14ac:dyDescent="0.2">
      <c r="A387" s="12" t="s">
        <v>419</v>
      </c>
      <c r="B387" s="12" t="s">
        <v>421</v>
      </c>
      <c r="C387" s="13">
        <v>0.25</v>
      </c>
      <c r="E387" s="12"/>
      <c r="F387" s="12"/>
      <c r="G387" s="12"/>
    </row>
    <row r="388" spans="1:7" x14ac:dyDescent="0.2">
      <c r="A388" s="12" t="s">
        <v>419</v>
      </c>
      <c r="B388" s="12" t="s">
        <v>422</v>
      </c>
      <c r="C388" s="13">
        <v>0.25</v>
      </c>
      <c r="E388" s="12"/>
      <c r="F388" s="12"/>
      <c r="G388" s="12"/>
    </row>
    <row r="389" spans="1:7" x14ac:dyDescent="0.2">
      <c r="A389" s="12" t="s">
        <v>419</v>
      </c>
      <c r="B389" s="12" t="s">
        <v>423</v>
      </c>
      <c r="C389" s="13">
        <v>0.2</v>
      </c>
      <c r="E389" s="12"/>
      <c r="F389" s="12"/>
      <c r="G389" s="12"/>
    </row>
    <row r="390" spans="1:7" x14ac:dyDescent="0.2">
      <c r="A390" s="12" t="s">
        <v>419</v>
      </c>
      <c r="B390" s="12" t="s">
        <v>424</v>
      </c>
      <c r="C390" s="13">
        <v>0.35</v>
      </c>
      <c r="E390" s="12"/>
      <c r="F390" s="12"/>
      <c r="G390" s="12"/>
    </row>
    <row r="391" spans="1:7" x14ac:dyDescent="0.2">
      <c r="A391" s="12" t="s">
        <v>419</v>
      </c>
      <c r="B391" s="12" t="s">
        <v>425</v>
      </c>
      <c r="C391" s="13">
        <v>0.25</v>
      </c>
      <c r="E391" s="12"/>
      <c r="F391" s="12"/>
      <c r="G391" s="12"/>
    </row>
    <row r="392" spans="1:7" x14ac:dyDescent="0.2">
      <c r="A392" s="12" t="s">
        <v>419</v>
      </c>
      <c r="B392" s="12" t="s">
        <v>426</v>
      </c>
      <c r="C392" s="13">
        <v>0.3</v>
      </c>
      <c r="E392" s="12"/>
      <c r="F392" s="12"/>
      <c r="G392" s="12"/>
    </row>
    <row r="393" spans="1:7" x14ac:dyDescent="0.2">
      <c r="A393" s="12" t="s">
        <v>419</v>
      </c>
      <c r="B393" s="12" t="s">
        <v>427</v>
      </c>
      <c r="C393" s="13">
        <v>0.25</v>
      </c>
      <c r="E393" s="12"/>
      <c r="F393" s="12"/>
      <c r="G393" s="12"/>
    </row>
    <row r="394" spans="1:7" x14ac:dyDescent="0.2">
      <c r="A394" s="12" t="s">
        <v>419</v>
      </c>
      <c r="B394" s="12" t="s">
        <v>428</v>
      </c>
      <c r="C394" s="13">
        <v>0.25</v>
      </c>
      <c r="E394" s="12"/>
      <c r="F394" s="12"/>
      <c r="G394" s="12"/>
    </row>
    <row r="395" spans="1:7" x14ac:dyDescent="0.2">
      <c r="A395" s="12" t="s">
        <v>419</v>
      </c>
      <c r="B395" s="12" t="s">
        <v>429</v>
      </c>
      <c r="C395" s="13">
        <v>0.25</v>
      </c>
      <c r="E395" s="12"/>
      <c r="F395" s="12"/>
      <c r="G395" s="12"/>
    </row>
    <row r="396" spans="1:7" x14ac:dyDescent="0.2">
      <c r="A396" s="12" t="s">
        <v>419</v>
      </c>
      <c r="B396" s="12" t="s">
        <v>430</v>
      </c>
      <c r="C396" s="13">
        <v>0.25</v>
      </c>
      <c r="E396" s="12"/>
      <c r="F396" s="12"/>
      <c r="G396" s="12"/>
    </row>
    <row r="397" spans="1:7" x14ac:dyDescent="0.2">
      <c r="A397" s="12" t="s">
        <v>419</v>
      </c>
      <c r="B397" s="12" t="s">
        <v>431</v>
      </c>
      <c r="C397" s="13">
        <v>0.42</v>
      </c>
      <c r="E397" s="12"/>
      <c r="F397" s="12"/>
      <c r="G397" s="12"/>
    </row>
    <row r="398" spans="1:7" x14ac:dyDescent="0.2">
      <c r="A398" s="12" t="s">
        <v>419</v>
      </c>
      <c r="B398" s="12" t="s">
        <v>432</v>
      </c>
      <c r="C398" s="13">
        <v>0.3</v>
      </c>
      <c r="E398" s="12"/>
      <c r="F398" s="12"/>
      <c r="G398" s="12"/>
    </row>
    <row r="399" spans="1:7" x14ac:dyDescent="0.2">
      <c r="A399" s="12" t="s">
        <v>419</v>
      </c>
      <c r="B399" s="12" t="s">
        <v>433</v>
      </c>
      <c r="C399" s="13">
        <v>0.25</v>
      </c>
      <c r="E399" s="12"/>
      <c r="F399" s="12"/>
      <c r="G399" s="12"/>
    </row>
    <row r="400" spans="1:7" x14ac:dyDescent="0.2">
      <c r="A400" s="12" t="s">
        <v>419</v>
      </c>
      <c r="B400" s="12" t="s">
        <v>434</v>
      </c>
      <c r="C400" s="13">
        <v>0.3</v>
      </c>
      <c r="E400" s="12"/>
      <c r="F400" s="12"/>
      <c r="G400" s="12"/>
    </row>
    <row r="401" spans="1:7" x14ac:dyDescent="0.2">
      <c r="A401" s="12" t="s">
        <v>419</v>
      </c>
      <c r="B401" s="12" t="s">
        <v>27</v>
      </c>
      <c r="C401" s="13">
        <v>0.25</v>
      </c>
      <c r="E401" s="12"/>
      <c r="F401" s="12"/>
      <c r="G401" s="12"/>
    </row>
    <row r="402" spans="1:7" x14ac:dyDescent="0.2">
      <c r="A402" s="12" t="s">
        <v>419</v>
      </c>
      <c r="B402" s="12" t="s">
        <v>435</v>
      </c>
      <c r="C402" s="13">
        <v>0.25</v>
      </c>
      <c r="E402" s="12"/>
      <c r="F402" s="12"/>
      <c r="G402" s="12"/>
    </row>
    <row r="403" spans="1:7" x14ac:dyDescent="0.2">
      <c r="A403" s="12" t="s">
        <v>419</v>
      </c>
      <c r="B403" s="12" t="s">
        <v>436</v>
      </c>
      <c r="C403" s="13">
        <v>0.25</v>
      </c>
      <c r="E403" s="12"/>
      <c r="F403" s="12"/>
      <c r="G403" s="12"/>
    </row>
    <row r="404" spans="1:7" x14ac:dyDescent="0.2">
      <c r="A404" s="12" t="s">
        <v>419</v>
      </c>
      <c r="B404" s="12" t="s">
        <v>437</v>
      </c>
      <c r="C404" s="13">
        <v>0.25</v>
      </c>
      <c r="E404" s="12"/>
      <c r="F404" s="12"/>
      <c r="G404" s="12"/>
    </row>
    <row r="405" spans="1:7" x14ac:dyDescent="0.2">
      <c r="A405" s="12" t="s">
        <v>419</v>
      </c>
      <c r="B405" s="12" t="s">
        <v>438</v>
      </c>
      <c r="C405" s="13">
        <v>0.3</v>
      </c>
      <c r="E405" s="12"/>
      <c r="F405" s="12"/>
      <c r="G405" s="12"/>
    </row>
    <row r="406" spans="1:7" x14ac:dyDescent="0.2">
      <c r="A406" s="12" t="s">
        <v>419</v>
      </c>
      <c r="B406" s="12" t="s">
        <v>439</v>
      </c>
      <c r="C406" s="13">
        <v>0.25</v>
      </c>
      <c r="E406" s="12"/>
      <c r="F406" s="12"/>
      <c r="G406" s="12"/>
    </row>
    <row r="407" spans="1:7" x14ac:dyDescent="0.2">
      <c r="A407" s="12" t="s">
        <v>419</v>
      </c>
      <c r="B407" s="12" t="s">
        <v>440</v>
      </c>
      <c r="C407" s="13">
        <v>0.25</v>
      </c>
      <c r="E407" s="12"/>
      <c r="F407" s="12"/>
      <c r="G407" s="12"/>
    </row>
    <row r="408" spans="1:7" x14ac:dyDescent="0.2">
      <c r="A408" s="12" t="s">
        <v>419</v>
      </c>
      <c r="B408" s="12" t="s">
        <v>441</v>
      </c>
      <c r="C408" s="13">
        <v>0</v>
      </c>
      <c r="E408" s="12"/>
      <c r="F408" s="12"/>
      <c r="G408" s="12"/>
    </row>
    <row r="409" spans="1:7" x14ac:dyDescent="0.2">
      <c r="A409" s="12" t="s">
        <v>419</v>
      </c>
      <c r="B409" s="12" t="s">
        <v>442</v>
      </c>
      <c r="C409" s="13">
        <v>0.42</v>
      </c>
      <c r="E409" s="12"/>
      <c r="F409" s="12"/>
      <c r="G409" s="12"/>
    </row>
    <row r="410" spans="1:7" x14ac:dyDescent="0.2">
      <c r="A410" s="12" t="s">
        <v>419</v>
      </c>
      <c r="B410" s="12" t="s">
        <v>443</v>
      </c>
      <c r="C410" s="13">
        <v>0.2</v>
      </c>
      <c r="E410" s="12"/>
      <c r="F410" s="12"/>
      <c r="G410" s="12"/>
    </row>
    <row r="411" spans="1:7" x14ac:dyDescent="0.2">
      <c r="A411" s="12" t="s">
        <v>419</v>
      </c>
      <c r="B411" s="12" t="s">
        <v>444</v>
      </c>
      <c r="C411" s="13">
        <v>0.2</v>
      </c>
      <c r="E411" s="12"/>
      <c r="F411" s="12"/>
      <c r="G411" s="12"/>
    </row>
    <row r="412" spans="1:7" x14ac:dyDescent="0.2">
      <c r="A412" s="12" t="s">
        <v>445</v>
      </c>
      <c r="B412" s="12" t="s">
        <v>152</v>
      </c>
      <c r="C412" s="13">
        <v>0.15</v>
      </c>
      <c r="E412" s="12"/>
      <c r="F412" s="12"/>
      <c r="G412" s="12"/>
    </row>
    <row r="413" spans="1:7" x14ac:dyDescent="0.2">
      <c r="A413" s="12" t="s">
        <v>445</v>
      </c>
      <c r="B413" s="12" t="s">
        <v>27</v>
      </c>
      <c r="C413" s="13">
        <v>0.15</v>
      </c>
      <c r="E413" s="12"/>
      <c r="F413" s="12"/>
      <c r="G413" s="12"/>
    </row>
    <row r="414" spans="1:7" x14ac:dyDescent="0.2">
      <c r="A414" s="12" t="s">
        <v>446</v>
      </c>
      <c r="B414" s="12" t="s">
        <v>447</v>
      </c>
      <c r="C414" s="13">
        <v>0.1</v>
      </c>
      <c r="E414" s="12"/>
      <c r="F414" s="12"/>
      <c r="G414" s="12"/>
    </row>
    <row r="415" spans="1:7" x14ac:dyDescent="0.2">
      <c r="A415" s="12" t="s">
        <v>446</v>
      </c>
      <c r="B415" s="12" t="s">
        <v>448</v>
      </c>
      <c r="C415" s="13">
        <v>0.1</v>
      </c>
      <c r="E415" s="12"/>
      <c r="F415" s="12"/>
      <c r="G415" s="12"/>
    </row>
    <row r="416" spans="1:7" x14ac:dyDescent="0.2">
      <c r="A416" s="12" t="s">
        <v>446</v>
      </c>
      <c r="B416" s="12" t="s">
        <v>449</v>
      </c>
      <c r="C416" s="13">
        <v>0.1</v>
      </c>
      <c r="E416" s="12"/>
      <c r="F416" s="12"/>
      <c r="G416" s="12"/>
    </row>
    <row r="417" spans="1:7" x14ac:dyDescent="0.2">
      <c r="A417" s="12" t="s">
        <v>446</v>
      </c>
      <c r="B417" s="12" t="s">
        <v>450</v>
      </c>
      <c r="C417" s="13">
        <v>0.1</v>
      </c>
      <c r="E417" s="12"/>
      <c r="F417" s="12"/>
      <c r="G417" s="12"/>
    </row>
    <row r="418" spans="1:7" x14ac:dyDescent="0.2">
      <c r="A418" s="12" t="s">
        <v>446</v>
      </c>
      <c r="B418" s="12" t="s">
        <v>451</v>
      </c>
      <c r="C418" s="13">
        <v>0.1</v>
      </c>
      <c r="E418" s="12"/>
      <c r="F418" s="12"/>
      <c r="G418" s="12"/>
    </row>
    <row r="419" spans="1:7" x14ac:dyDescent="0.2">
      <c r="A419" s="12" t="s">
        <v>446</v>
      </c>
      <c r="B419" s="12" t="s">
        <v>452</v>
      </c>
      <c r="C419" s="13">
        <v>0.15</v>
      </c>
      <c r="E419" s="12"/>
      <c r="F419" s="12"/>
      <c r="G419" s="12"/>
    </row>
    <row r="420" spans="1:7" x14ac:dyDescent="0.2">
      <c r="A420" s="12" t="s">
        <v>446</v>
      </c>
      <c r="B420" s="12" t="s">
        <v>453</v>
      </c>
      <c r="C420" s="13">
        <v>0.1</v>
      </c>
      <c r="E420" s="12"/>
      <c r="F420" s="12"/>
      <c r="G420" s="12"/>
    </row>
    <row r="421" spans="1:7" x14ac:dyDescent="0.2">
      <c r="A421" s="12" t="s">
        <v>446</v>
      </c>
      <c r="B421" s="12" t="s">
        <v>454</v>
      </c>
      <c r="C421" s="13">
        <v>0.1</v>
      </c>
      <c r="E421" s="12"/>
      <c r="F421" s="12"/>
      <c r="G421" s="12"/>
    </row>
    <row r="422" spans="1:7" x14ac:dyDescent="0.2">
      <c r="A422" s="12" t="s">
        <v>446</v>
      </c>
      <c r="B422" s="12" t="s">
        <v>455</v>
      </c>
      <c r="C422" s="13">
        <v>0.1</v>
      </c>
      <c r="E422" s="12"/>
      <c r="F422" s="12"/>
      <c r="G422" s="12"/>
    </row>
    <row r="423" spans="1:7" x14ac:dyDescent="0.2">
      <c r="A423" s="12" t="s">
        <v>446</v>
      </c>
      <c r="B423" s="12" t="s">
        <v>456</v>
      </c>
      <c r="C423" s="13">
        <v>0.05</v>
      </c>
      <c r="E423" s="12"/>
      <c r="F423" s="12"/>
      <c r="G423" s="12"/>
    </row>
    <row r="424" spans="1:7" x14ac:dyDescent="0.2">
      <c r="A424" s="12" t="s">
        <v>446</v>
      </c>
      <c r="B424" s="12" t="s">
        <v>457</v>
      </c>
      <c r="C424" s="13">
        <v>0.1</v>
      </c>
      <c r="E424" s="12"/>
      <c r="F424" s="12"/>
      <c r="G424" s="12"/>
    </row>
    <row r="425" spans="1:7" x14ac:dyDescent="0.2">
      <c r="A425" s="12" t="s">
        <v>446</v>
      </c>
      <c r="B425" s="12" t="s">
        <v>458</v>
      </c>
      <c r="C425" s="13">
        <v>0.1</v>
      </c>
      <c r="E425" s="12"/>
      <c r="F425" s="12"/>
      <c r="G425" s="12"/>
    </row>
    <row r="426" spans="1:7" x14ac:dyDescent="0.2">
      <c r="A426" s="12" t="s">
        <v>446</v>
      </c>
      <c r="B426" s="12" t="s">
        <v>459</v>
      </c>
      <c r="C426" s="13">
        <v>0.1</v>
      </c>
      <c r="E426" s="12"/>
      <c r="F426" s="12"/>
      <c r="G426" s="12"/>
    </row>
    <row r="427" spans="1:7" x14ac:dyDescent="0.2">
      <c r="A427" s="12" t="s">
        <v>446</v>
      </c>
      <c r="B427" s="12" t="s">
        <v>460</v>
      </c>
      <c r="C427" s="13">
        <v>0.05</v>
      </c>
      <c r="E427" s="12"/>
      <c r="F427" s="12"/>
      <c r="G427" s="12"/>
    </row>
    <row r="428" spans="1:7" x14ac:dyDescent="0.2">
      <c r="A428" s="12" t="s">
        <v>446</v>
      </c>
      <c r="B428" s="12" t="s">
        <v>461</v>
      </c>
      <c r="C428" s="13">
        <v>0.1</v>
      </c>
      <c r="E428" s="12"/>
      <c r="F428" s="12"/>
      <c r="G428" s="12"/>
    </row>
    <row r="429" spans="1:7" x14ac:dyDescent="0.2">
      <c r="A429" s="12" t="s">
        <v>446</v>
      </c>
      <c r="B429" s="12" t="s">
        <v>462</v>
      </c>
      <c r="C429" s="13">
        <v>0.1</v>
      </c>
      <c r="E429" s="12"/>
      <c r="F429" s="12"/>
      <c r="G429" s="12"/>
    </row>
    <row r="430" spans="1:7" x14ac:dyDescent="0.2">
      <c r="A430" s="12" t="s">
        <v>446</v>
      </c>
      <c r="B430" s="12" t="s">
        <v>463</v>
      </c>
      <c r="C430" s="13">
        <v>0.1</v>
      </c>
      <c r="E430" s="12"/>
      <c r="F430" s="12"/>
      <c r="G430" s="12"/>
    </row>
    <row r="431" spans="1:7" x14ac:dyDescent="0.2">
      <c r="A431" s="12" t="s">
        <v>446</v>
      </c>
      <c r="B431" s="12" t="s">
        <v>464</v>
      </c>
      <c r="C431" s="13">
        <v>0.1</v>
      </c>
      <c r="E431" s="12"/>
      <c r="F431" s="12"/>
      <c r="G431" s="12"/>
    </row>
    <row r="432" spans="1:7" x14ac:dyDescent="0.2">
      <c r="A432" s="12" t="s">
        <v>446</v>
      </c>
      <c r="B432" s="12" t="s">
        <v>465</v>
      </c>
      <c r="C432" s="13">
        <v>0.05</v>
      </c>
      <c r="E432" s="12"/>
      <c r="F432" s="12"/>
      <c r="G432" s="12"/>
    </row>
    <row r="433" spans="1:7" x14ac:dyDescent="0.2">
      <c r="A433" s="12" t="s">
        <v>446</v>
      </c>
      <c r="B433" s="12" t="s">
        <v>466</v>
      </c>
      <c r="C433" s="13">
        <v>0.1</v>
      </c>
      <c r="E433" s="12"/>
      <c r="F433" s="12"/>
      <c r="G433" s="12"/>
    </row>
    <row r="434" spans="1:7" x14ac:dyDescent="0.2">
      <c r="A434" s="12" t="s">
        <v>446</v>
      </c>
      <c r="B434" s="12" t="s">
        <v>467</v>
      </c>
      <c r="C434" s="13">
        <v>0.1</v>
      </c>
      <c r="E434" s="12"/>
      <c r="F434" s="12"/>
      <c r="G434" s="12"/>
    </row>
    <row r="435" spans="1:7" x14ac:dyDescent="0.2">
      <c r="A435" s="12" t="s">
        <v>446</v>
      </c>
      <c r="B435" s="12" t="s">
        <v>468</v>
      </c>
      <c r="C435" s="13">
        <v>0</v>
      </c>
      <c r="E435" s="12"/>
      <c r="F435" s="12"/>
      <c r="G435" s="12"/>
    </row>
    <row r="436" spans="1:7" x14ac:dyDescent="0.2">
      <c r="A436" s="12" t="s">
        <v>446</v>
      </c>
      <c r="B436" s="12" t="s">
        <v>469</v>
      </c>
      <c r="C436" s="13">
        <v>0.1</v>
      </c>
      <c r="E436" s="12"/>
      <c r="F436" s="12"/>
      <c r="G436" s="12"/>
    </row>
    <row r="437" spans="1:7" x14ac:dyDescent="0.2">
      <c r="A437" s="12" t="s">
        <v>446</v>
      </c>
      <c r="B437" s="12" t="s">
        <v>27</v>
      </c>
      <c r="C437" s="13">
        <v>0</v>
      </c>
      <c r="E437" s="12"/>
      <c r="F437" s="12"/>
      <c r="G437" s="12"/>
    </row>
    <row r="438" spans="1:7" x14ac:dyDescent="0.2">
      <c r="A438" s="12" t="s">
        <v>446</v>
      </c>
      <c r="B438" s="12" t="s">
        <v>470</v>
      </c>
      <c r="C438" s="13">
        <v>0.1</v>
      </c>
      <c r="E438" s="12"/>
      <c r="F438" s="12"/>
      <c r="G438" s="12"/>
    </row>
    <row r="439" spans="1:7" x14ac:dyDescent="0.2">
      <c r="A439" s="12" t="s">
        <v>446</v>
      </c>
      <c r="B439" s="12" t="s">
        <v>471</v>
      </c>
      <c r="C439" s="13">
        <v>0.1</v>
      </c>
      <c r="E439" s="12"/>
      <c r="F439" s="12"/>
      <c r="G439" s="12"/>
    </row>
    <row r="440" spans="1:7" x14ac:dyDescent="0.2">
      <c r="A440" s="12" t="s">
        <v>446</v>
      </c>
      <c r="B440" s="12" t="s">
        <v>472</v>
      </c>
      <c r="C440" s="13">
        <v>0.1</v>
      </c>
      <c r="E440" s="12"/>
      <c r="F440" s="12"/>
      <c r="G440" s="12"/>
    </row>
    <row r="441" spans="1:7" x14ac:dyDescent="0.2">
      <c r="A441" s="12" t="s">
        <v>446</v>
      </c>
      <c r="B441" s="12" t="s">
        <v>473</v>
      </c>
      <c r="C441" s="13">
        <v>0.2</v>
      </c>
      <c r="E441" s="12"/>
      <c r="F441" s="12"/>
      <c r="G441" s="12"/>
    </row>
    <row r="442" spans="1:7" x14ac:dyDescent="0.2">
      <c r="A442" s="12" t="s">
        <v>446</v>
      </c>
      <c r="B442" s="12" t="s">
        <v>474</v>
      </c>
      <c r="C442" s="13">
        <v>0.15</v>
      </c>
      <c r="E442" s="12"/>
      <c r="F442" s="12"/>
      <c r="G442" s="12"/>
    </row>
    <row r="443" spans="1:7" x14ac:dyDescent="0.2">
      <c r="A443" s="12" t="s">
        <v>446</v>
      </c>
      <c r="B443" s="12" t="s">
        <v>475</v>
      </c>
      <c r="C443" s="13">
        <v>0.15</v>
      </c>
      <c r="E443" s="12"/>
      <c r="F443" s="12"/>
      <c r="G443" s="12"/>
    </row>
    <row r="444" spans="1:7" x14ac:dyDescent="0.2">
      <c r="A444" s="12" t="s">
        <v>446</v>
      </c>
      <c r="B444" s="12" t="s">
        <v>476</v>
      </c>
      <c r="C444" s="13">
        <v>0.15</v>
      </c>
      <c r="E444" s="12"/>
      <c r="F444" s="12"/>
      <c r="G444" s="12"/>
    </row>
    <row r="445" spans="1:7" x14ac:dyDescent="0.2">
      <c r="A445" s="12" t="s">
        <v>446</v>
      </c>
      <c r="B445" s="12" t="s">
        <v>477</v>
      </c>
      <c r="C445" s="13">
        <v>0.1</v>
      </c>
      <c r="E445" s="12"/>
      <c r="F445" s="12"/>
      <c r="G445" s="12"/>
    </row>
    <row r="446" spans="1:7" x14ac:dyDescent="0.2">
      <c r="A446" s="12" t="s">
        <v>446</v>
      </c>
      <c r="B446" s="12" t="s">
        <v>478</v>
      </c>
      <c r="C446" s="13">
        <v>0.1</v>
      </c>
      <c r="E446" s="12"/>
      <c r="F446" s="12"/>
      <c r="G446" s="12"/>
    </row>
    <row r="447" spans="1:7" x14ac:dyDescent="0.2">
      <c r="A447" s="12" t="s">
        <v>446</v>
      </c>
      <c r="B447" s="12" t="s">
        <v>479</v>
      </c>
      <c r="C447" s="13">
        <v>0.15</v>
      </c>
      <c r="E447" s="12"/>
      <c r="F447" s="12"/>
      <c r="G447" s="12"/>
    </row>
    <row r="448" spans="1:7" x14ac:dyDescent="0.2">
      <c r="A448" s="12" t="s">
        <v>480</v>
      </c>
      <c r="B448" s="12" t="s">
        <v>481</v>
      </c>
      <c r="C448" s="13">
        <v>0.05</v>
      </c>
      <c r="E448" s="12"/>
      <c r="F448" s="12"/>
      <c r="G448" s="12"/>
    </row>
    <row r="449" spans="1:7" x14ac:dyDescent="0.2">
      <c r="A449" s="12" t="s">
        <v>480</v>
      </c>
      <c r="B449" s="12" t="s">
        <v>27</v>
      </c>
      <c r="C449" s="13">
        <v>0.05</v>
      </c>
      <c r="E449" s="12"/>
      <c r="F449" s="12"/>
      <c r="G449" s="12"/>
    </row>
    <row r="450" spans="1:7" x14ac:dyDescent="0.2">
      <c r="A450" s="12" t="s">
        <v>482</v>
      </c>
      <c r="B450" s="12" t="s">
        <v>483</v>
      </c>
      <c r="C450" s="13">
        <v>0</v>
      </c>
      <c r="E450" s="12"/>
      <c r="F450" s="12"/>
      <c r="G450" s="12"/>
    </row>
    <row r="451" spans="1:7" x14ac:dyDescent="0.2">
      <c r="A451" s="12" t="s">
        <v>482</v>
      </c>
      <c r="B451" s="12" t="s">
        <v>484</v>
      </c>
      <c r="C451" s="13">
        <v>0</v>
      </c>
      <c r="E451" s="12"/>
      <c r="F451" s="12"/>
      <c r="G451" s="12"/>
    </row>
    <row r="452" spans="1:7" x14ac:dyDescent="0.2">
      <c r="A452" s="12" t="s">
        <v>482</v>
      </c>
      <c r="B452" s="12" t="s">
        <v>27</v>
      </c>
      <c r="C452" s="13">
        <v>0</v>
      </c>
      <c r="E452" s="12"/>
      <c r="F452" s="12"/>
      <c r="G452" s="12"/>
    </row>
    <row r="453" spans="1:7" x14ac:dyDescent="0.2">
      <c r="A453" s="12" t="s">
        <v>485</v>
      </c>
      <c r="B453" s="12" t="s">
        <v>486</v>
      </c>
      <c r="C453" s="13">
        <v>0.1</v>
      </c>
      <c r="E453" s="12"/>
      <c r="F453" s="12"/>
      <c r="G453" s="12"/>
    </row>
    <row r="454" spans="1:7" x14ac:dyDescent="0.2">
      <c r="A454" s="12" t="s">
        <v>485</v>
      </c>
      <c r="B454" s="12" t="s">
        <v>487</v>
      </c>
      <c r="C454" s="13">
        <v>0.1</v>
      </c>
      <c r="E454" s="12"/>
      <c r="F454" s="12"/>
      <c r="G454" s="12"/>
    </row>
    <row r="455" spans="1:7" x14ac:dyDescent="0.2">
      <c r="A455" s="12" t="s">
        <v>485</v>
      </c>
      <c r="B455" s="12" t="s">
        <v>488</v>
      </c>
      <c r="C455" s="13">
        <v>0.1</v>
      </c>
      <c r="E455" s="12"/>
      <c r="F455" s="12"/>
      <c r="G455" s="12"/>
    </row>
    <row r="456" spans="1:7" x14ac:dyDescent="0.2">
      <c r="A456" s="12" t="s">
        <v>485</v>
      </c>
      <c r="B456" s="12" t="s">
        <v>489</v>
      </c>
      <c r="C456" s="13">
        <v>0.1</v>
      </c>
      <c r="E456" s="12"/>
      <c r="F456" s="12"/>
      <c r="G456" s="12"/>
    </row>
    <row r="457" spans="1:7" x14ac:dyDescent="0.2">
      <c r="A457" s="12" t="s">
        <v>485</v>
      </c>
      <c r="B457" s="12" t="s">
        <v>490</v>
      </c>
      <c r="C457" s="13">
        <v>0.1</v>
      </c>
      <c r="E457" s="12"/>
      <c r="F457" s="12"/>
      <c r="G457" s="12"/>
    </row>
    <row r="458" spans="1:7" x14ac:dyDescent="0.2">
      <c r="A458" s="12" t="s">
        <v>485</v>
      </c>
      <c r="B458" s="12" t="s">
        <v>27</v>
      </c>
      <c r="C458" s="13">
        <v>0.1</v>
      </c>
      <c r="E458" s="12"/>
      <c r="F458" s="12"/>
      <c r="G458" s="12"/>
    </row>
    <row r="459" spans="1:7" x14ac:dyDescent="0.2">
      <c r="A459" s="12" t="s">
        <v>485</v>
      </c>
      <c r="B459" s="12" t="s">
        <v>491</v>
      </c>
      <c r="C459" s="13">
        <v>0.1</v>
      </c>
      <c r="E459" s="12"/>
      <c r="F459" s="12"/>
      <c r="G459" s="12"/>
    </row>
    <row r="460" spans="1:7" x14ac:dyDescent="0.2">
      <c r="A460" s="12" t="s">
        <v>485</v>
      </c>
      <c r="B460" s="12" t="s">
        <v>492</v>
      </c>
      <c r="C460" s="13">
        <v>0.1</v>
      </c>
      <c r="E460" s="12"/>
      <c r="F460" s="12"/>
      <c r="G460" s="12"/>
    </row>
    <row r="461" spans="1:7" x14ac:dyDescent="0.2">
      <c r="A461" s="12" t="s">
        <v>493</v>
      </c>
      <c r="B461" s="12" t="s">
        <v>494</v>
      </c>
      <c r="C461" s="13">
        <v>0</v>
      </c>
      <c r="E461" s="12"/>
      <c r="F461" s="12"/>
      <c r="G461" s="12"/>
    </row>
    <row r="462" spans="1:7" x14ac:dyDescent="0.2">
      <c r="A462" s="12" t="s">
        <v>495</v>
      </c>
      <c r="B462" s="12" t="s">
        <v>496</v>
      </c>
      <c r="C462" s="13">
        <v>0.1</v>
      </c>
      <c r="E462" s="12"/>
      <c r="F462" s="12"/>
      <c r="G462" s="12"/>
    </row>
    <row r="463" spans="1:7" x14ac:dyDescent="0.2">
      <c r="A463" s="12" t="s">
        <v>495</v>
      </c>
      <c r="B463" s="12" t="s">
        <v>497</v>
      </c>
      <c r="C463" s="13">
        <v>0.1</v>
      </c>
      <c r="E463" s="12"/>
      <c r="F463" s="12"/>
      <c r="G463" s="12"/>
    </row>
    <row r="464" spans="1:7" x14ac:dyDescent="0.2">
      <c r="A464" s="12" t="s">
        <v>495</v>
      </c>
      <c r="B464" s="12" t="s">
        <v>498</v>
      </c>
      <c r="C464" s="13">
        <v>0.1</v>
      </c>
      <c r="E464" s="12"/>
      <c r="F464" s="12"/>
      <c r="G464" s="12"/>
    </row>
    <row r="465" spans="1:7" x14ac:dyDescent="0.2">
      <c r="A465" s="12" t="s">
        <v>495</v>
      </c>
      <c r="B465" s="12" t="s">
        <v>499</v>
      </c>
      <c r="C465" s="13">
        <v>0.1</v>
      </c>
      <c r="E465" s="12"/>
      <c r="F465" s="12"/>
      <c r="G465" s="12"/>
    </row>
    <row r="466" spans="1:7" x14ac:dyDescent="0.2">
      <c r="A466" s="12" t="s">
        <v>495</v>
      </c>
      <c r="B466" s="12" t="s">
        <v>500</v>
      </c>
      <c r="C466" s="13">
        <v>0.15</v>
      </c>
      <c r="E466" s="12"/>
      <c r="F466" s="12"/>
      <c r="G466" s="12"/>
    </row>
    <row r="467" spans="1:7" x14ac:dyDescent="0.2">
      <c r="A467" s="12" t="s">
        <v>495</v>
      </c>
      <c r="B467" s="12" t="s">
        <v>501</v>
      </c>
      <c r="C467" s="13">
        <v>0.15</v>
      </c>
      <c r="E467" s="12"/>
      <c r="F467" s="12"/>
      <c r="G467" s="12"/>
    </row>
    <row r="468" spans="1:7" x14ac:dyDescent="0.2">
      <c r="A468" s="12" t="s">
        <v>495</v>
      </c>
      <c r="B468" s="12" t="s">
        <v>502</v>
      </c>
      <c r="C468" s="13">
        <v>0.1</v>
      </c>
      <c r="E468" s="12"/>
      <c r="F468" s="12"/>
      <c r="G468" s="12"/>
    </row>
    <row r="469" spans="1:7" x14ac:dyDescent="0.2">
      <c r="A469" s="12" t="s">
        <v>495</v>
      </c>
      <c r="B469" s="12" t="s">
        <v>503</v>
      </c>
      <c r="C469" s="13">
        <v>0.15</v>
      </c>
      <c r="E469" s="12"/>
      <c r="F469" s="12"/>
      <c r="G469" s="12"/>
    </row>
    <row r="470" spans="1:7" x14ac:dyDescent="0.2">
      <c r="A470" s="12" t="s">
        <v>495</v>
      </c>
      <c r="B470" s="12" t="s">
        <v>504</v>
      </c>
      <c r="C470" s="13">
        <v>0.15</v>
      </c>
      <c r="E470" s="12"/>
      <c r="F470" s="12"/>
      <c r="G470" s="12"/>
    </row>
    <row r="471" spans="1:7" x14ac:dyDescent="0.2">
      <c r="A471" s="12" t="s">
        <v>495</v>
      </c>
      <c r="B471" s="12" t="s">
        <v>505</v>
      </c>
      <c r="C471" s="13">
        <v>0.15</v>
      </c>
      <c r="E471" s="12"/>
      <c r="F471" s="12"/>
      <c r="G471" s="12"/>
    </row>
    <row r="472" spans="1:7" x14ac:dyDescent="0.2">
      <c r="A472" s="12" t="s">
        <v>495</v>
      </c>
      <c r="B472" s="12" t="s">
        <v>506</v>
      </c>
      <c r="C472" s="13">
        <v>0.15</v>
      </c>
      <c r="E472" s="12"/>
      <c r="F472" s="12"/>
      <c r="G472" s="12"/>
    </row>
    <row r="473" spans="1:7" x14ac:dyDescent="0.2">
      <c r="A473" s="12" t="s">
        <v>495</v>
      </c>
      <c r="B473" s="12" t="s">
        <v>507</v>
      </c>
      <c r="C473" s="13">
        <v>0.15</v>
      </c>
      <c r="E473" s="12"/>
      <c r="F473" s="12"/>
      <c r="G473" s="12"/>
    </row>
    <row r="474" spans="1:7" x14ac:dyDescent="0.2">
      <c r="A474" s="12" t="s">
        <v>495</v>
      </c>
      <c r="B474" s="12" t="s">
        <v>27</v>
      </c>
      <c r="C474" s="13">
        <v>0.15</v>
      </c>
      <c r="E474" s="12"/>
      <c r="F474" s="12"/>
      <c r="G474" s="12"/>
    </row>
    <row r="475" spans="1:7" x14ac:dyDescent="0.2">
      <c r="A475" s="12" t="s">
        <v>495</v>
      </c>
      <c r="B475" s="12" t="s">
        <v>508</v>
      </c>
      <c r="C475" s="13">
        <v>0.1</v>
      </c>
      <c r="E475" s="12"/>
      <c r="F475" s="12"/>
      <c r="G475" s="12"/>
    </row>
    <row r="476" spans="1:7" x14ac:dyDescent="0.2">
      <c r="A476" s="12" t="s">
        <v>495</v>
      </c>
      <c r="B476" s="12" t="s">
        <v>509</v>
      </c>
      <c r="C476" s="13">
        <v>0.15</v>
      </c>
      <c r="E476" s="12"/>
      <c r="F476" s="12"/>
      <c r="G476" s="12"/>
    </row>
    <row r="477" spans="1:7" x14ac:dyDescent="0.2">
      <c r="A477" s="12" t="s">
        <v>495</v>
      </c>
      <c r="B477" s="12" t="s">
        <v>510</v>
      </c>
      <c r="C477" s="13">
        <v>0.15</v>
      </c>
      <c r="E477" s="12"/>
      <c r="F477" s="12"/>
      <c r="G477" s="12"/>
    </row>
    <row r="478" spans="1:7" x14ac:dyDescent="0.2">
      <c r="A478" s="12" t="s">
        <v>495</v>
      </c>
      <c r="B478" s="12" t="s">
        <v>511</v>
      </c>
      <c r="C478" s="13">
        <v>0.15</v>
      </c>
      <c r="E478" s="12"/>
      <c r="F478" s="12"/>
      <c r="G478" s="12"/>
    </row>
    <row r="479" spans="1:7" x14ac:dyDescent="0.2">
      <c r="A479" s="12" t="s">
        <v>495</v>
      </c>
      <c r="B479" s="12" t="s">
        <v>512</v>
      </c>
      <c r="C479" s="13">
        <v>0.1</v>
      </c>
      <c r="E479" s="12"/>
      <c r="F479" s="12"/>
      <c r="G479" s="12"/>
    </row>
    <row r="480" spans="1:7" x14ac:dyDescent="0.2">
      <c r="A480" s="12" t="s">
        <v>495</v>
      </c>
      <c r="B480" s="12" t="s">
        <v>513</v>
      </c>
      <c r="C480" s="13">
        <v>0.15</v>
      </c>
      <c r="E480" s="12"/>
      <c r="F480" s="12"/>
      <c r="G480" s="12"/>
    </row>
    <row r="481" spans="1:7" x14ac:dyDescent="0.2">
      <c r="A481" s="12" t="s">
        <v>495</v>
      </c>
      <c r="B481" s="12" t="s">
        <v>514</v>
      </c>
      <c r="C481" s="13">
        <v>0.15</v>
      </c>
      <c r="E481" s="12"/>
      <c r="F481" s="12"/>
      <c r="G481" s="12"/>
    </row>
    <row r="482" spans="1:7" x14ac:dyDescent="0.2">
      <c r="A482" s="12" t="s">
        <v>495</v>
      </c>
      <c r="B482" s="12" t="s">
        <v>515</v>
      </c>
      <c r="C482" s="13">
        <v>0.1</v>
      </c>
      <c r="E482" s="12"/>
      <c r="F482" s="12"/>
      <c r="G482" s="12"/>
    </row>
    <row r="483" spans="1:7" x14ac:dyDescent="0.2">
      <c r="A483" s="12" t="s">
        <v>516</v>
      </c>
      <c r="B483" s="12" t="s">
        <v>27</v>
      </c>
      <c r="C483" s="13">
        <v>0.1</v>
      </c>
      <c r="E483" s="12"/>
      <c r="F483" s="12"/>
      <c r="G483" s="12"/>
    </row>
    <row r="484" spans="1:7" x14ac:dyDescent="0.2">
      <c r="A484" s="12" t="s">
        <v>516</v>
      </c>
      <c r="B484" s="12" t="s">
        <v>517</v>
      </c>
      <c r="C484" s="13">
        <v>0.1</v>
      </c>
      <c r="E484" s="12"/>
      <c r="F484" s="12"/>
      <c r="G484" s="12"/>
    </row>
    <row r="485" spans="1:7" x14ac:dyDescent="0.2">
      <c r="A485" s="12" t="s">
        <v>518</v>
      </c>
      <c r="B485" s="12" t="s">
        <v>519</v>
      </c>
      <c r="C485" s="13">
        <v>0.1</v>
      </c>
      <c r="E485" s="12"/>
      <c r="F485" s="12"/>
      <c r="G485" s="12"/>
    </row>
    <row r="486" spans="1:7" x14ac:dyDescent="0.2">
      <c r="A486" s="12" t="s">
        <v>518</v>
      </c>
      <c r="B486" s="12" t="s">
        <v>27</v>
      </c>
      <c r="C486" s="13">
        <v>0.1</v>
      </c>
      <c r="E486" s="12"/>
      <c r="F486" s="12"/>
      <c r="G486" s="12"/>
    </row>
    <row r="487" spans="1:7" x14ac:dyDescent="0.2">
      <c r="A487" s="12" t="s">
        <v>520</v>
      </c>
      <c r="B487" s="12" t="s">
        <v>521</v>
      </c>
      <c r="C487" s="13">
        <v>0</v>
      </c>
      <c r="E487" s="12"/>
      <c r="F487" s="12"/>
      <c r="G487" s="12"/>
    </row>
    <row r="488" spans="1:7" x14ac:dyDescent="0.2">
      <c r="A488" s="12" t="s">
        <v>520</v>
      </c>
      <c r="B488" s="12" t="s">
        <v>27</v>
      </c>
      <c r="C488" s="13">
        <v>0</v>
      </c>
      <c r="E488" s="12"/>
      <c r="F488" s="12"/>
      <c r="G488" s="12"/>
    </row>
    <row r="489" spans="1:7" x14ac:dyDescent="0.2">
      <c r="A489" s="12" t="s">
        <v>522</v>
      </c>
      <c r="B489" s="12" t="s">
        <v>27</v>
      </c>
      <c r="C489" s="13">
        <v>0</v>
      </c>
      <c r="E489" s="12"/>
      <c r="F489" s="12"/>
      <c r="G489" s="12"/>
    </row>
    <row r="490" spans="1:7" x14ac:dyDescent="0.2">
      <c r="A490" s="12" t="s">
        <v>522</v>
      </c>
      <c r="B490" s="12" t="s">
        <v>523</v>
      </c>
      <c r="C490" s="13">
        <v>0</v>
      </c>
      <c r="E490" s="12"/>
      <c r="F490" s="12"/>
      <c r="G490" s="12"/>
    </row>
    <row r="491" spans="1:7" x14ac:dyDescent="0.2">
      <c r="A491" s="12" t="s">
        <v>524</v>
      </c>
      <c r="B491" s="12" t="s">
        <v>27</v>
      </c>
      <c r="C491" s="13">
        <v>0.42</v>
      </c>
      <c r="E491" s="12"/>
      <c r="F491" s="12"/>
      <c r="G491" s="12"/>
    </row>
    <row r="492" spans="1:7" x14ac:dyDescent="0.2">
      <c r="A492" s="12" t="s">
        <v>524</v>
      </c>
      <c r="B492" s="12" t="s">
        <v>525</v>
      </c>
      <c r="C492" s="13">
        <v>0.42</v>
      </c>
      <c r="E492" s="12"/>
      <c r="F492" s="12"/>
      <c r="G492" s="12"/>
    </row>
    <row r="493" spans="1:7" x14ac:dyDescent="0.2">
      <c r="A493" s="12" t="s">
        <v>526</v>
      </c>
      <c r="B493" s="12" t="s">
        <v>527</v>
      </c>
      <c r="C493" s="13">
        <v>0</v>
      </c>
      <c r="E493" s="12"/>
      <c r="F493" s="12"/>
      <c r="G493" s="12"/>
    </row>
    <row r="494" spans="1:7" x14ac:dyDescent="0.2">
      <c r="A494" s="12" t="s">
        <v>526</v>
      </c>
      <c r="B494" s="12" t="s">
        <v>27</v>
      </c>
      <c r="C494" s="13">
        <v>0</v>
      </c>
      <c r="E494" s="12"/>
      <c r="F494" s="12"/>
      <c r="G494" s="12"/>
    </row>
    <row r="495" spans="1:7" x14ac:dyDescent="0.2">
      <c r="A495" s="12" t="s">
        <v>528</v>
      </c>
      <c r="B495" s="12" t="s">
        <v>529</v>
      </c>
      <c r="C495" s="13">
        <v>0</v>
      </c>
      <c r="E495" s="12"/>
      <c r="F495" s="12"/>
      <c r="G495" s="12"/>
    </row>
    <row r="496" spans="1:7" x14ac:dyDescent="0.2">
      <c r="A496" s="12" t="s">
        <v>528</v>
      </c>
      <c r="B496" s="12" t="s">
        <v>27</v>
      </c>
      <c r="C496" s="13">
        <v>0</v>
      </c>
      <c r="E496" s="12"/>
      <c r="F496" s="12"/>
      <c r="G496" s="12"/>
    </row>
    <row r="497" spans="1:7" x14ac:dyDescent="0.2">
      <c r="A497" s="12" t="s">
        <v>530</v>
      </c>
      <c r="B497" s="12" t="s">
        <v>531</v>
      </c>
      <c r="C497" s="13">
        <v>0.8</v>
      </c>
      <c r="E497" s="12"/>
      <c r="F497" s="12"/>
      <c r="G497" s="12"/>
    </row>
    <row r="498" spans="1:7" x14ac:dyDescent="0.2">
      <c r="A498" s="12" t="s">
        <v>530</v>
      </c>
      <c r="B498" s="12" t="s">
        <v>27</v>
      </c>
      <c r="C498" s="13">
        <v>0.8</v>
      </c>
      <c r="E498" s="12"/>
      <c r="F498" s="12"/>
      <c r="G498" s="12"/>
    </row>
    <row r="499" spans="1:7" x14ac:dyDescent="0.2">
      <c r="A499" s="12" t="s">
        <v>532</v>
      </c>
      <c r="B499" s="12" t="s">
        <v>27</v>
      </c>
      <c r="C499" s="13">
        <v>0</v>
      </c>
      <c r="E499" s="12"/>
      <c r="F499" s="12"/>
      <c r="G499" s="12"/>
    </row>
    <row r="500" spans="1:7" x14ac:dyDescent="0.2">
      <c r="A500" s="12" t="s">
        <v>532</v>
      </c>
      <c r="B500" s="12" t="s">
        <v>533</v>
      </c>
      <c r="C500" s="13">
        <v>0</v>
      </c>
      <c r="E500" s="12"/>
      <c r="F500" s="12"/>
      <c r="G500" s="12"/>
    </row>
    <row r="501" spans="1:7" x14ac:dyDescent="0.2">
      <c r="A501" s="12" t="s">
        <v>534</v>
      </c>
      <c r="B501" s="12" t="s">
        <v>27</v>
      </c>
      <c r="C501" s="13">
        <v>0.3</v>
      </c>
      <c r="E501" s="12"/>
      <c r="F501" s="12"/>
      <c r="G501" s="12"/>
    </row>
    <row r="502" spans="1:7" x14ac:dyDescent="0.2">
      <c r="A502" s="12" t="s">
        <v>534</v>
      </c>
      <c r="B502" s="12" t="s">
        <v>535</v>
      </c>
      <c r="C502" s="13">
        <v>0.3</v>
      </c>
      <c r="E502" s="12"/>
      <c r="F502" s="12"/>
      <c r="G502" s="12"/>
    </row>
    <row r="503" spans="1:7" x14ac:dyDescent="0.2">
      <c r="A503" s="12" t="s">
        <v>536</v>
      </c>
      <c r="B503" s="12" t="s">
        <v>537</v>
      </c>
      <c r="C503" s="13">
        <v>0.5</v>
      </c>
      <c r="E503" s="12"/>
      <c r="F503" s="12"/>
      <c r="G503" s="12"/>
    </row>
    <row r="504" spans="1:7" x14ac:dyDescent="0.2">
      <c r="A504" s="12" t="s">
        <v>538</v>
      </c>
      <c r="B504" s="12" t="s">
        <v>539</v>
      </c>
      <c r="C504" s="13">
        <v>0.2</v>
      </c>
      <c r="E504" s="12"/>
      <c r="F504" s="12"/>
      <c r="G504" s="12"/>
    </row>
    <row r="505" spans="1:7" x14ac:dyDescent="0.2">
      <c r="A505" s="12" t="s">
        <v>538</v>
      </c>
      <c r="B505" s="12" t="s">
        <v>27</v>
      </c>
      <c r="C505" s="13">
        <v>0.2</v>
      </c>
      <c r="E505" s="12"/>
      <c r="F505" s="12"/>
      <c r="G505" s="12"/>
    </row>
    <row r="506" spans="1:7" x14ac:dyDescent="0.2">
      <c r="A506" s="12" t="s">
        <v>540</v>
      </c>
      <c r="B506" s="12" t="s">
        <v>541</v>
      </c>
      <c r="C506" s="13">
        <v>0.42</v>
      </c>
      <c r="E506" s="12"/>
      <c r="F506" s="12"/>
      <c r="G506" s="12"/>
    </row>
    <row r="507" spans="1:7" x14ac:dyDescent="0.2">
      <c r="A507" s="12" t="s">
        <v>540</v>
      </c>
      <c r="B507" s="12" t="s">
        <v>27</v>
      </c>
      <c r="C507" s="13">
        <v>0.42</v>
      </c>
      <c r="E507" s="12"/>
      <c r="F507" s="12"/>
      <c r="G507" s="12"/>
    </row>
    <row r="508" spans="1:7" x14ac:dyDescent="0.2">
      <c r="A508" s="12" t="s">
        <v>542</v>
      </c>
      <c r="B508" s="12" t="s">
        <v>543</v>
      </c>
      <c r="C508" s="13">
        <v>0</v>
      </c>
      <c r="E508" s="12"/>
      <c r="F508" s="12"/>
      <c r="G508" s="12"/>
    </row>
    <row r="509" spans="1:7" x14ac:dyDescent="0.2">
      <c r="A509" s="12" t="s">
        <v>542</v>
      </c>
      <c r="B509" s="12" t="s">
        <v>27</v>
      </c>
      <c r="C509" s="13">
        <v>0</v>
      </c>
      <c r="E509" s="12"/>
      <c r="F509" s="12"/>
      <c r="G509" s="12"/>
    </row>
    <row r="510" spans="1:7" x14ac:dyDescent="0.2">
      <c r="A510" s="12" t="s">
        <v>544</v>
      </c>
      <c r="B510" s="12" t="s">
        <v>545</v>
      </c>
      <c r="C510" s="13">
        <v>0.3</v>
      </c>
      <c r="E510" s="12"/>
      <c r="F510" s="12"/>
      <c r="G510" s="12"/>
    </row>
    <row r="511" spans="1:7" x14ac:dyDescent="0.2">
      <c r="A511" s="12" t="s">
        <v>546</v>
      </c>
      <c r="B511" s="12" t="s">
        <v>547</v>
      </c>
      <c r="C511" s="13">
        <v>0.42</v>
      </c>
      <c r="E511" s="12"/>
      <c r="F511" s="12"/>
      <c r="G511" s="12"/>
    </row>
    <row r="512" spans="1:7" x14ac:dyDescent="0.2">
      <c r="A512" s="12" t="s">
        <v>546</v>
      </c>
      <c r="B512" s="12" t="s">
        <v>27</v>
      </c>
      <c r="C512" s="13">
        <v>0.42</v>
      </c>
      <c r="E512" s="12"/>
      <c r="F512" s="12"/>
      <c r="G512" s="12"/>
    </row>
    <row r="513" spans="1:7" x14ac:dyDescent="0.2">
      <c r="A513" s="12" t="s">
        <v>548</v>
      </c>
      <c r="B513" s="12" t="s">
        <v>549</v>
      </c>
      <c r="C513" s="13">
        <v>0.25</v>
      </c>
      <c r="E513" s="12"/>
      <c r="F513" s="12"/>
      <c r="G513" s="12"/>
    </row>
    <row r="514" spans="1:7" x14ac:dyDescent="0.2">
      <c r="A514" s="12" t="s">
        <v>550</v>
      </c>
      <c r="B514" s="12" t="s">
        <v>551</v>
      </c>
      <c r="C514" s="13">
        <v>0.5</v>
      </c>
      <c r="E514" s="12"/>
      <c r="F514" s="12"/>
      <c r="G514" s="12"/>
    </row>
    <row r="515" spans="1:7" x14ac:dyDescent="0.2">
      <c r="A515" s="12" t="s">
        <v>550</v>
      </c>
      <c r="B515" s="12" t="s">
        <v>552</v>
      </c>
      <c r="C515" s="13">
        <v>0.5</v>
      </c>
      <c r="E515" s="12"/>
      <c r="F515" s="12"/>
      <c r="G515" s="12"/>
    </row>
    <row r="516" spans="1:7" x14ac:dyDescent="0.2">
      <c r="A516" s="12" t="s">
        <v>550</v>
      </c>
      <c r="B516" s="12" t="s">
        <v>27</v>
      </c>
      <c r="C516" s="13">
        <v>0.42</v>
      </c>
      <c r="E516" s="12"/>
      <c r="F516" s="12"/>
      <c r="G516" s="12"/>
    </row>
    <row r="517" spans="1:7" x14ac:dyDescent="0.2">
      <c r="A517" s="12" t="s">
        <v>553</v>
      </c>
      <c r="B517" s="12" t="s">
        <v>554</v>
      </c>
      <c r="C517" s="13">
        <v>0.05</v>
      </c>
      <c r="E517" s="12"/>
      <c r="F517" s="12"/>
      <c r="G517" s="12"/>
    </row>
    <row r="518" spans="1:7" x14ac:dyDescent="0.2">
      <c r="A518" s="12" t="s">
        <v>553</v>
      </c>
      <c r="B518" s="12" t="s">
        <v>27</v>
      </c>
      <c r="C518" s="13">
        <v>0.05</v>
      </c>
      <c r="E518" s="12"/>
      <c r="F518" s="12"/>
      <c r="G518" s="12"/>
    </row>
    <row r="519" spans="1:7" x14ac:dyDescent="0.2">
      <c r="A519" s="12" t="s">
        <v>555</v>
      </c>
      <c r="B519" s="12" t="s">
        <v>556</v>
      </c>
      <c r="C519" s="13">
        <v>0</v>
      </c>
      <c r="E519" s="12"/>
      <c r="F519" s="12"/>
      <c r="G519" s="12"/>
    </row>
    <row r="520" spans="1:7" x14ac:dyDescent="0.2">
      <c r="A520" s="12" t="s">
        <v>557</v>
      </c>
      <c r="B520" s="12" t="s">
        <v>558</v>
      </c>
      <c r="C520" s="13">
        <v>0.35</v>
      </c>
      <c r="E520" s="12"/>
      <c r="F520" s="12"/>
      <c r="G520" s="12"/>
    </row>
    <row r="521" spans="1:7" x14ac:dyDescent="0.2">
      <c r="A521" s="12" t="s">
        <v>557</v>
      </c>
      <c r="B521" s="12" t="s">
        <v>559</v>
      </c>
      <c r="C521" s="13">
        <v>0.3</v>
      </c>
      <c r="E521" s="12"/>
      <c r="F521" s="12"/>
      <c r="G521" s="12"/>
    </row>
    <row r="522" spans="1:7" x14ac:dyDescent="0.2">
      <c r="A522" s="12" t="s">
        <v>557</v>
      </c>
      <c r="B522" s="12" t="s">
        <v>560</v>
      </c>
      <c r="C522" s="13">
        <v>0.35</v>
      </c>
      <c r="E522" s="12"/>
      <c r="F522" s="12"/>
      <c r="G522" s="12"/>
    </row>
    <row r="523" spans="1:7" x14ac:dyDescent="0.2">
      <c r="A523" s="12" t="s">
        <v>557</v>
      </c>
      <c r="B523" s="12" t="s">
        <v>561</v>
      </c>
      <c r="C523" s="13">
        <v>0.3</v>
      </c>
      <c r="E523" s="12"/>
      <c r="F523" s="12"/>
      <c r="G523" s="12"/>
    </row>
    <row r="524" spans="1:7" x14ac:dyDescent="0.2">
      <c r="A524" s="12" t="s">
        <v>557</v>
      </c>
      <c r="B524" s="12" t="s">
        <v>562</v>
      </c>
      <c r="C524" s="13">
        <v>0.3</v>
      </c>
      <c r="E524" s="12"/>
      <c r="F524" s="12"/>
      <c r="G524" s="12"/>
    </row>
    <row r="525" spans="1:7" x14ac:dyDescent="0.2">
      <c r="A525" s="12" t="s">
        <v>557</v>
      </c>
      <c r="B525" s="12" t="s">
        <v>563</v>
      </c>
      <c r="C525" s="13">
        <v>0.35</v>
      </c>
      <c r="E525" s="12"/>
      <c r="F525" s="12"/>
      <c r="G525" s="12"/>
    </row>
    <row r="526" spans="1:7" x14ac:dyDescent="0.2">
      <c r="A526" s="12" t="s">
        <v>557</v>
      </c>
      <c r="B526" s="12" t="s">
        <v>564</v>
      </c>
      <c r="C526" s="13">
        <v>0.35</v>
      </c>
      <c r="E526" s="12"/>
      <c r="F526" s="12"/>
      <c r="G526" s="12"/>
    </row>
    <row r="527" spans="1:7" x14ac:dyDescent="0.2">
      <c r="A527" s="12" t="s">
        <v>557</v>
      </c>
      <c r="B527" s="12" t="s">
        <v>565</v>
      </c>
      <c r="C527" s="13">
        <v>0.42</v>
      </c>
      <c r="E527" s="12"/>
      <c r="F527" s="12"/>
      <c r="G527" s="12"/>
    </row>
    <row r="528" spans="1:7" x14ac:dyDescent="0.2">
      <c r="A528" s="12" t="s">
        <v>557</v>
      </c>
      <c r="B528" s="12" t="s">
        <v>566</v>
      </c>
      <c r="C528" s="13">
        <v>0.42</v>
      </c>
      <c r="E528" s="12"/>
      <c r="F528" s="12"/>
      <c r="G528" s="12"/>
    </row>
    <row r="529" spans="1:7" x14ac:dyDescent="0.2">
      <c r="A529" s="12" t="s">
        <v>557</v>
      </c>
      <c r="B529" s="12" t="s">
        <v>567</v>
      </c>
      <c r="C529" s="13">
        <v>0.35</v>
      </c>
      <c r="E529" s="12"/>
      <c r="F529" s="12"/>
      <c r="G529" s="12"/>
    </row>
    <row r="530" spans="1:7" x14ac:dyDescent="0.2">
      <c r="A530" s="12" t="s">
        <v>557</v>
      </c>
      <c r="B530" s="12" t="s">
        <v>568</v>
      </c>
      <c r="C530" s="13">
        <v>0.3</v>
      </c>
      <c r="E530" s="12"/>
      <c r="F530" s="12"/>
      <c r="G530" s="12"/>
    </row>
    <row r="531" spans="1:7" x14ac:dyDescent="0.2">
      <c r="A531" s="12" t="s">
        <v>557</v>
      </c>
      <c r="B531" s="12" t="s">
        <v>27</v>
      </c>
      <c r="C531" s="13">
        <v>0</v>
      </c>
      <c r="E531" s="12"/>
      <c r="F531" s="12"/>
      <c r="G531" s="12"/>
    </row>
    <row r="532" spans="1:7" x14ac:dyDescent="0.2">
      <c r="A532" s="12" t="s">
        <v>557</v>
      </c>
      <c r="B532" s="12" t="s">
        <v>569</v>
      </c>
      <c r="C532" s="13">
        <v>0.35</v>
      </c>
      <c r="E532" s="12"/>
      <c r="F532" s="12"/>
      <c r="G532" s="12"/>
    </row>
    <row r="533" spans="1:7" x14ac:dyDescent="0.2">
      <c r="A533" s="12" t="s">
        <v>557</v>
      </c>
      <c r="B533" s="12" t="s">
        <v>570</v>
      </c>
      <c r="C533" s="13">
        <v>0.35</v>
      </c>
      <c r="E533" s="12"/>
      <c r="F533" s="12"/>
      <c r="G533" s="12"/>
    </row>
    <row r="534" spans="1:7" x14ac:dyDescent="0.2">
      <c r="A534" s="12" t="s">
        <v>571</v>
      </c>
      <c r="B534" s="12" t="s">
        <v>572</v>
      </c>
      <c r="C534" s="13">
        <v>0</v>
      </c>
      <c r="E534" s="12"/>
      <c r="F534" s="12"/>
      <c r="G534" s="12"/>
    </row>
    <row r="535" spans="1:7" x14ac:dyDescent="0.2">
      <c r="A535" s="12" t="s">
        <v>571</v>
      </c>
      <c r="B535" s="12" t="s">
        <v>573</v>
      </c>
      <c r="C535" s="13">
        <v>0</v>
      </c>
      <c r="E535" s="12"/>
      <c r="F535" s="12"/>
      <c r="G535" s="12"/>
    </row>
    <row r="536" spans="1:7" x14ac:dyDescent="0.2">
      <c r="A536" s="12" t="s">
        <v>571</v>
      </c>
      <c r="B536" s="12" t="s">
        <v>27</v>
      </c>
      <c r="C536" s="13">
        <v>0</v>
      </c>
      <c r="E536" s="12"/>
      <c r="F536" s="12"/>
      <c r="G536" s="12"/>
    </row>
    <row r="537" spans="1:7" x14ac:dyDescent="0.2">
      <c r="A537" s="12" t="s">
        <v>571</v>
      </c>
      <c r="B537" s="12" t="s">
        <v>574</v>
      </c>
      <c r="C537" s="13">
        <v>0.5</v>
      </c>
      <c r="E537" s="12"/>
      <c r="F537" s="12"/>
      <c r="G537" s="12"/>
    </row>
    <row r="538" spans="1:7" x14ac:dyDescent="0.2">
      <c r="A538" s="12" t="s">
        <v>571</v>
      </c>
      <c r="B538" s="12" t="s">
        <v>575</v>
      </c>
      <c r="C538" s="13">
        <v>0</v>
      </c>
      <c r="E538" s="12"/>
      <c r="F538" s="12"/>
      <c r="G538" s="12"/>
    </row>
    <row r="539" spans="1:7" x14ac:dyDescent="0.2">
      <c r="A539" s="12" t="s">
        <v>576</v>
      </c>
      <c r="B539" s="12" t="s">
        <v>577</v>
      </c>
      <c r="C539" s="13">
        <v>0.2</v>
      </c>
      <c r="E539" s="12"/>
      <c r="F539" s="12"/>
      <c r="G539" s="12"/>
    </row>
    <row r="540" spans="1:7" x14ac:dyDescent="0.2">
      <c r="A540" s="12" t="s">
        <v>576</v>
      </c>
      <c r="B540" s="12" t="s">
        <v>27</v>
      </c>
      <c r="C540" s="13">
        <v>0.2</v>
      </c>
      <c r="E540" s="12"/>
      <c r="F540" s="12"/>
      <c r="G540" s="12"/>
    </row>
    <row r="541" spans="1:7" x14ac:dyDescent="0.2">
      <c r="A541" s="12" t="s">
        <v>578</v>
      </c>
      <c r="B541" s="12" t="s">
        <v>27</v>
      </c>
      <c r="C541" s="13">
        <v>0</v>
      </c>
      <c r="E541" s="12"/>
      <c r="F541" s="12"/>
      <c r="G541" s="12"/>
    </row>
    <row r="542" spans="1:7" x14ac:dyDescent="0.2">
      <c r="A542" s="12" t="s">
        <v>578</v>
      </c>
      <c r="B542" s="12" t="s">
        <v>579</v>
      </c>
      <c r="C542" s="13">
        <v>0</v>
      </c>
      <c r="E542" s="12"/>
      <c r="F542" s="12"/>
      <c r="G542" s="12"/>
    </row>
    <row r="543" spans="1:7" x14ac:dyDescent="0.2">
      <c r="A543" s="12" t="s">
        <v>580</v>
      </c>
      <c r="B543" s="12" t="s">
        <v>27</v>
      </c>
      <c r="C543" s="13">
        <v>0.15</v>
      </c>
      <c r="E543" s="12"/>
      <c r="F543" s="12"/>
      <c r="G543" s="12"/>
    </row>
    <row r="544" spans="1:7" x14ac:dyDescent="0.2">
      <c r="A544" s="12" t="s">
        <v>580</v>
      </c>
      <c r="B544" s="12" t="s">
        <v>581</v>
      </c>
      <c r="C544" s="13">
        <v>0.1</v>
      </c>
      <c r="E544" s="12"/>
      <c r="F544" s="12"/>
      <c r="G544" s="12"/>
    </row>
    <row r="545" spans="1:7" x14ac:dyDescent="0.2">
      <c r="A545" s="12" t="s">
        <v>582</v>
      </c>
      <c r="B545" s="12" t="s">
        <v>583</v>
      </c>
      <c r="C545" s="13">
        <v>0.2</v>
      </c>
      <c r="E545" s="12"/>
      <c r="F545" s="12"/>
      <c r="G545" s="12"/>
    </row>
    <row r="546" spans="1:7" x14ac:dyDescent="0.2">
      <c r="A546" s="12" t="s">
        <v>582</v>
      </c>
      <c r="B546" s="12" t="s">
        <v>584</v>
      </c>
      <c r="C546" s="13">
        <v>0.15</v>
      </c>
      <c r="E546" s="12"/>
      <c r="F546" s="12"/>
      <c r="G546" s="12"/>
    </row>
    <row r="547" spans="1:7" x14ac:dyDescent="0.2">
      <c r="A547" s="12" t="s">
        <v>582</v>
      </c>
      <c r="B547" s="12" t="s">
        <v>27</v>
      </c>
      <c r="C547" s="13">
        <v>0.05</v>
      </c>
      <c r="E547" s="12"/>
      <c r="F547" s="12"/>
      <c r="G547" s="12"/>
    </row>
    <row r="548" spans="1:7" x14ac:dyDescent="0.2">
      <c r="A548" s="12" t="s">
        <v>582</v>
      </c>
      <c r="B548" s="12" t="s">
        <v>585</v>
      </c>
      <c r="C548" s="13">
        <v>0.1</v>
      </c>
      <c r="E548" s="12"/>
      <c r="F548" s="12"/>
      <c r="G548" s="12"/>
    </row>
    <row r="549" spans="1:7" x14ac:dyDescent="0.2">
      <c r="A549" s="12" t="s">
        <v>582</v>
      </c>
      <c r="B549" s="12" t="s">
        <v>586</v>
      </c>
      <c r="C549" s="13">
        <v>0.15</v>
      </c>
      <c r="E549" s="12"/>
      <c r="F549" s="12"/>
      <c r="G549" s="12"/>
    </row>
    <row r="550" spans="1:7" x14ac:dyDescent="0.2">
      <c r="A550" s="12" t="s">
        <v>587</v>
      </c>
      <c r="B550" s="12" t="s">
        <v>588</v>
      </c>
      <c r="C550" s="13">
        <v>0.15</v>
      </c>
      <c r="E550" s="12"/>
      <c r="F550" s="12"/>
      <c r="G550" s="12"/>
    </row>
    <row r="551" spans="1:7" x14ac:dyDescent="0.2">
      <c r="A551" s="12" t="s">
        <v>587</v>
      </c>
      <c r="B551" s="12" t="s">
        <v>27</v>
      </c>
      <c r="C551" s="13">
        <v>0.15</v>
      </c>
      <c r="E551" s="12"/>
      <c r="F551" s="12"/>
      <c r="G551" s="12"/>
    </row>
    <row r="552" spans="1:7" x14ac:dyDescent="0.2">
      <c r="A552" s="12" t="s">
        <v>589</v>
      </c>
      <c r="B552" s="12" t="s">
        <v>27</v>
      </c>
      <c r="C552" s="13">
        <v>0.05</v>
      </c>
      <c r="E552" s="12"/>
      <c r="F552" s="12"/>
      <c r="G552" s="12"/>
    </row>
    <row r="553" spans="1:7" x14ac:dyDescent="0.2">
      <c r="A553" s="12" t="s">
        <v>589</v>
      </c>
      <c r="B553" s="12" t="s">
        <v>590</v>
      </c>
      <c r="C553" s="13">
        <v>0.05</v>
      </c>
      <c r="E553" s="12"/>
      <c r="F553" s="12"/>
      <c r="G553" s="12"/>
    </row>
    <row r="554" spans="1:7" x14ac:dyDescent="0.2">
      <c r="A554" s="12" t="s">
        <v>591</v>
      </c>
      <c r="B554" s="12" t="s">
        <v>592</v>
      </c>
      <c r="C554" s="13">
        <v>0</v>
      </c>
      <c r="E554" s="12"/>
      <c r="F554" s="12"/>
      <c r="G554" s="12"/>
    </row>
    <row r="555" spans="1:7" x14ac:dyDescent="0.2">
      <c r="A555" s="12" t="s">
        <v>591</v>
      </c>
      <c r="B555" s="12" t="s">
        <v>27</v>
      </c>
      <c r="C555" s="13">
        <v>0</v>
      </c>
      <c r="E555" s="12"/>
      <c r="F555" s="12"/>
      <c r="G555" s="12"/>
    </row>
    <row r="556" spans="1:7" x14ac:dyDescent="0.2">
      <c r="A556" s="12" t="s">
        <v>593</v>
      </c>
      <c r="B556" s="12" t="s">
        <v>594</v>
      </c>
      <c r="C556" s="13">
        <v>0.35</v>
      </c>
      <c r="E556" s="12"/>
      <c r="F556" s="12"/>
      <c r="G556" s="12"/>
    </row>
    <row r="557" spans="1:7" x14ac:dyDescent="0.2">
      <c r="A557" s="12" t="s">
        <v>593</v>
      </c>
      <c r="B557" s="12" t="s">
        <v>595</v>
      </c>
      <c r="C557" s="13">
        <v>0.35</v>
      </c>
      <c r="E557" s="12"/>
      <c r="F557" s="12"/>
      <c r="G557" s="12"/>
    </row>
    <row r="558" spans="1:7" x14ac:dyDescent="0.2">
      <c r="A558" s="12" t="s">
        <v>593</v>
      </c>
      <c r="B558" s="12" t="s">
        <v>596</v>
      </c>
      <c r="C558" s="13">
        <v>0.35</v>
      </c>
      <c r="E558" s="12"/>
      <c r="F558" s="12"/>
      <c r="G558" s="12"/>
    </row>
    <row r="559" spans="1:7" x14ac:dyDescent="0.2">
      <c r="A559" s="12" t="s">
        <v>593</v>
      </c>
      <c r="B559" s="12" t="s">
        <v>597</v>
      </c>
      <c r="C559" s="13">
        <v>0.35</v>
      </c>
      <c r="E559" s="12"/>
      <c r="F559" s="12"/>
      <c r="G559" s="12"/>
    </row>
    <row r="560" spans="1:7" x14ac:dyDescent="0.2">
      <c r="A560" s="12" t="s">
        <v>593</v>
      </c>
      <c r="B560" s="12" t="s">
        <v>598</v>
      </c>
      <c r="C560" s="13">
        <v>0.35</v>
      </c>
      <c r="E560" s="12"/>
      <c r="F560" s="12"/>
      <c r="G560" s="12"/>
    </row>
    <row r="561" spans="1:7" x14ac:dyDescent="0.2">
      <c r="A561" s="12" t="s">
        <v>593</v>
      </c>
      <c r="B561" s="12" t="s">
        <v>599</v>
      </c>
      <c r="C561" s="13">
        <v>0.35</v>
      </c>
      <c r="E561" s="12"/>
      <c r="F561" s="12"/>
      <c r="G561" s="12"/>
    </row>
    <row r="562" spans="1:7" x14ac:dyDescent="0.2">
      <c r="A562" s="12" t="s">
        <v>593</v>
      </c>
      <c r="B562" s="12" t="s">
        <v>600</v>
      </c>
      <c r="C562" s="13">
        <v>0.35</v>
      </c>
      <c r="E562" s="12"/>
      <c r="F562" s="12"/>
      <c r="G562" s="12"/>
    </row>
    <row r="563" spans="1:7" x14ac:dyDescent="0.2">
      <c r="A563" s="12" t="s">
        <v>593</v>
      </c>
      <c r="B563" s="12" t="s">
        <v>601</v>
      </c>
      <c r="C563" s="13">
        <v>0.35</v>
      </c>
      <c r="E563" s="12"/>
      <c r="F563" s="12"/>
      <c r="G563" s="12"/>
    </row>
    <row r="564" spans="1:7" x14ac:dyDescent="0.2">
      <c r="A564" s="12" t="s">
        <v>593</v>
      </c>
      <c r="B564" s="12" t="s">
        <v>602</v>
      </c>
      <c r="C564" s="13">
        <v>0.35</v>
      </c>
      <c r="E564" s="12"/>
      <c r="F564" s="12"/>
      <c r="G564" s="12"/>
    </row>
    <row r="565" spans="1:7" x14ac:dyDescent="0.2">
      <c r="A565" s="12" t="s">
        <v>593</v>
      </c>
      <c r="B565" s="12" t="s">
        <v>27</v>
      </c>
      <c r="C565" s="13">
        <v>0.35</v>
      </c>
      <c r="E565" s="12"/>
      <c r="F565" s="12"/>
      <c r="G565" s="12"/>
    </row>
    <row r="566" spans="1:7" x14ac:dyDescent="0.2">
      <c r="A566" s="12" t="s">
        <v>593</v>
      </c>
      <c r="B566" s="12" t="s">
        <v>603</v>
      </c>
      <c r="C566" s="13">
        <v>0.35</v>
      </c>
      <c r="E566" s="12"/>
      <c r="F566" s="12"/>
      <c r="G566" s="12"/>
    </row>
    <row r="567" spans="1:7" x14ac:dyDescent="0.2">
      <c r="A567" s="12" t="s">
        <v>593</v>
      </c>
      <c r="B567" s="12" t="s">
        <v>604</v>
      </c>
      <c r="C567" s="13">
        <v>0.35</v>
      </c>
      <c r="E567" s="12"/>
      <c r="F567" s="12"/>
      <c r="G567" s="12"/>
    </row>
    <row r="568" spans="1:7" x14ac:dyDescent="0.2">
      <c r="A568" s="12" t="s">
        <v>593</v>
      </c>
      <c r="B568" s="12" t="s">
        <v>605</v>
      </c>
      <c r="C568" s="13">
        <v>0.35</v>
      </c>
      <c r="E568" s="12"/>
      <c r="F568" s="12"/>
      <c r="G568" s="12"/>
    </row>
    <row r="569" spans="1:7" x14ac:dyDescent="0.2">
      <c r="A569" s="12" t="s">
        <v>593</v>
      </c>
      <c r="B569" s="12" t="s">
        <v>606</v>
      </c>
      <c r="C569" s="13">
        <v>0.35</v>
      </c>
      <c r="E569" s="12"/>
      <c r="F569" s="12"/>
      <c r="G569" s="12"/>
    </row>
    <row r="570" spans="1:7" x14ac:dyDescent="0.2">
      <c r="A570" s="12" t="s">
        <v>607</v>
      </c>
      <c r="B570" s="12" t="s">
        <v>608</v>
      </c>
      <c r="C570" s="13">
        <v>0.25</v>
      </c>
      <c r="E570" s="12"/>
      <c r="F570" s="12"/>
      <c r="G570" s="12"/>
    </row>
    <row r="571" spans="1:7" x14ac:dyDescent="0.2">
      <c r="A571" s="12" t="s">
        <v>607</v>
      </c>
      <c r="B571" s="12" t="s">
        <v>609</v>
      </c>
      <c r="C571" s="13">
        <v>0.2</v>
      </c>
      <c r="E571" s="12"/>
      <c r="F571" s="12"/>
      <c r="G571" s="12"/>
    </row>
    <row r="572" spans="1:7" x14ac:dyDescent="0.2">
      <c r="A572" s="12" t="s">
        <v>607</v>
      </c>
      <c r="B572" s="12" t="s">
        <v>610</v>
      </c>
      <c r="C572" s="13">
        <v>0.15</v>
      </c>
      <c r="E572" s="12"/>
      <c r="F572" s="12"/>
      <c r="G572" s="12"/>
    </row>
    <row r="573" spans="1:7" x14ac:dyDescent="0.2">
      <c r="A573" s="12" t="s">
        <v>607</v>
      </c>
      <c r="B573" s="12" t="s">
        <v>27</v>
      </c>
      <c r="C573" s="13">
        <v>0.2</v>
      </c>
      <c r="E573" s="12"/>
      <c r="F573" s="12"/>
      <c r="G573" s="12"/>
    </row>
    <row r="574" spans="1:7" x14ac:dyDescent="0.2">
      <c r="A574" s="12" t="s">
        <v>607</v>
      </c>
      <c r="B574" s="12" t="s">
        <v>611</v>
      </c>
      <c r="C574" s="13">
        <v>0.2</v>
      </c>
      <c r="E574" s="12"/>
      <c r="F574" s="12"/>
      <c r="G574" s="12"/>
    </row>
    <row r="575" spans="1:7" x14ac:dyDescent="0.2">
      <c r="A575" s="12" t="s">
        <v>612</v>
      </c>
      <c r="B575" s="12" t="s">
        <v>613</v>
      </c>
      <c r="C575" s="13">
        <v>0</v>
      </c>
      <c r="E575" s="12"/>
      <c r="F575" s="12"/>
      <c r="G575" s="12"/>
    </row>
    <row r="576" spans="1:7" x14ac:dyDescent="0.2">
      <c r="A576" s="12" t="s">
        <v>612</v>
      </c>
      <c r="B576" s="12" t="s">
        <v>27</v>
      </c>
      <c r="C576" s="13">
        <v>0</v>
      </c>
      <c r="E576" s="12"/>
      <c r="F576" s="12"/>
      <c r="G576" s="12"/>
    </row>
    <row r="577" spans="1:7" x14ac:dyDescent="0.2">
      <c r="A577" s="12" t="s">
        <v>614</v>
      </c>
      <c r="B577" s="12" t="s">
        <v>615</v>
      </c>
      <c r="C577" s="13">
        <v>0.42</v>
      </c>
      <c r="E577" s="12"/>
      <c r="F577" s="12"/>
      <c r="G577" s="12"/>
    </row>
    <row r="578" spans="1:7" x14ac:dyDescent="0.2">
      <c r="A578" s="12" t="s">
        <v>614</v>
      </c>
      <c r="B578" s="12" t="s">
        <v>27</v>
      </c>
      <c r="C578" s="13">
        <v>0.42</v>
      </c>
      <c r="E578" s="12"/>
      <c r="F578" s="12"/>
      <c r="G578" s="12"/>
    </row>
    <row r="579" spans="1:7" x14ac:dyDescent="0.2">
      <c r="A579" s="12" t="s">
        <v>616</v>
      </c>
      <c r="B579" s="12" t="s">
        <v>617</v>
      </c>
      <c r="C579" s="13">
        <v>0</v>
      </c>
      <c r="E579" s="12"/>
      <c r="F579" s="12"/>
      <c r="G579" s="12"/>
    </row>
    <row r="580" spans="1:7" x14ac:dyDescent="0.2">
      <c r="A580" s="12" t="s">
        <v>616</v>
      </c>
      <c r="B580" s="12" t="s">
        <v>618</v>
      </c>
      <c r="C580" s="13">
        <v>0</v>
      </c>
      <c r="E580" s="12"/>
      <c r="F580" s="12"/>
      <c r="G580" s="12"/>
    </row>
    <row r="581" spans="1:7" x14ac:dyDescent="0.2">
      <c r="A581" s="12" t="s">
        <v>616</v>
      </c>
      <c r="B581" s="12" t="s">
        <v>27</v>
      </c>
      <c r="C581" s="13">
        <v>0</v>
      </c>
      <c r="E581" s="12"/>
      <c r="F581" s="12"/>
      <c r="G581" s="12"/>
    </row>
    <row r="582" spans="1:7" x14ac:dyDescent="0.2">
      <c r="A582" s="12" t="s">
        <v>619</v>
      </c>
      <c r="B582" s="12" t="s">
        <v>27</v>
      </c>
      <c r="C582" s="13">
        <v>0</v>
      </c>
      <c r="E582" s="12"/>
      <c r="F582" s="12"/>
      <c r="G582" s="12"/>
    </row>
    <row r="583" spans="1:7" x14ac:dyDescent="0.2">
      <c r="A583" s="12" t="s">
        <v>619</v>
      </c>
      <c r="B583" s="12" t="s">
        <v>620</v>
      </c>
      <c r="C583" s="13">
        <v>0</v>
      </c>
      <c r="E583" s="12"/>
      <c r="F583" s="12"/>
      <c r="G583" s="12"/>
    </row>
    <row r="584" spans="1:7" x14ac:dyDescent="0.2">
      <c r="A584" s="12" t="s">
        <v>621</v>
      </c>
      <c r="B584" s="12" t="s">
        <v>622</v>
      </c>
      <c r="C584" s="13">
        <v>0.7</v>
      </c>
      <c r="E584" s="12"/>
      <c r="F584" s="12"/>
      <c r="G584" s="12"/>
    </row>
    <row r="585" spans="1:7" x14ac:dyDescent="0.2">
      <c r="A585" s="12" t="s">
        <v>621</v>
      </c>
      <c r="B585" s="12" t="s">
        <v>27</v>
      </c>
      <c r="C585" s="13">
        <v>0.5</v>
      </c>
      <c r="E585" s="12"/>
      <c r="F585" s="12"/>
      <c r="G585" s="12"/>
    </row>
    <row r="586" spans="1:7" x14ac:dyDescent="0.2">
      <c r="A586" s="12" t="s">
        <v>621</v>
      </c>
      <c r="B586" s="12" t="s">
        <v>623</v>
      </c>
      <c r="C586" s="13">
        <v>0.7</v>
      </c>
      <c r="E586" s="12"/>
      <c r="F586" s="12"/>
      <c r="G586" s="12"/>
    </row>
    <row r="587" spans="1:7" x14ac:dyDescent="0.2">
      <c r="A587" s="12" t="s">
        <v>621</v>
      </c>
      <c r="B587" s="12" t="s">
        <v>624</v>
      </c>
      <c r="C587" s="13">
        <v>0.7</v>
      </c>
      <c r="E587" s="12"/>
      <c r="F587" s="12"/>
      <c r="G587" s="12"/>
    </row>
    <row r="588" spans="1:7" x14ac:dyDescent="0.2">
      <c r="A588" s="12" t="s">
        <v>625</v>
      </c>
      <c r="B588" s="12" t="s">
        <v>626</v>
      </c>
      <c r="C588" s="13">
        <v>0.05</v>
      </c>
      <c r="E588" s="12"/>
      <c r="F588" s="12"/>
      <c r="G588" s="12"/>
    </row>
    <row r="589" spans="1:7" x14ac:dyDescent="0.2">
      <c r="A589" s="12" t="s">
        <v>625</v>
      </c>
      <c r="B589" s="12" t="s">
        <v>27</v>
      </c>
      <c r="C589" s="13">
        <v>0.05</v>
      </c>
      <c r="E589" s="12"/>
      <c r="F589" s="12"/>
      <c r="G589" s="12"/>
    </row>
    <row r="590" spans="1:7" x14ac:dyDescent="0.2">
      <c r="A590" s="12" t="s">
        <v>625</v>
      </c>
      <c r="B590" s="12" t="s">
        <v>627</v>
      </c>
      <c r="C590" s="13">
        <v>0.05</v>
      </c>
      <c r="E590" s="12"/>
      <c r="F590" s="12"/>
      <c r="G590" s="12"/>
    </row>
    <row r="591" spans="1:7" x14ac:dyDescent="0.2">
      <c r="A591" s="12" t="s">
        <v>628</v>
      </c>
      <c r="B591" s="12" t="s">
        <v>629</v>
      </c>
      <c r="C591" s="13">
        <v>0</v>
      </c>
      <c r="E591" s="12"/>
      <c r="F591" s="12"/>
      <c r="G591" s="12"/>
    </row>
    <row r="592" spans="1:7" x14ac:dyDescent="0.2">
      <c r="A592" s="12" t="s">
        <v>630</v>
      </c>
      <c r="B592" s="12" t="s">
        <v>631</v>
      </c>
      <c r="C592" s="13">
        <v>0</v>
      </c>
      <c r="E592" s="12"/>
      <c r="F592" s="12"/>
      <c r="G592" s="12"/>
    </row>
    <row r="593" spans="1:7" x14ac:dyDescent="0.2">
      <c r="A593" s="12" t="s">
        <v>630</v>
      </c>
      <c r="B593" s="12" t="s">
        <v>632</v>
      </c>
      <c r="C593" s="13">
        <v>0</v>
      </c>
      <c r="E593" s="12"/>
      <c r="F593" s="12"/>
      <c r="G593" s="12"/>
    </row>
    <row r="594" spans="1:7" x14ac:dyDescent="0.2">
      <c r="A594" s="12" t="s">
        <v>630</v>
      </c>
      <c r="B594" s="12" t="s">
        <v>633</v>
      </c>
      <c r="C594" s="13">
        <v>0</v>
      </c>
      <c r="E594" s="12"/>
      <c r="F594" s="12"/>
      <c r="G594" s="12"/>
    </row>
    <row r="595" spans="1:7" x14ac:dyDescent="0.2">
      <c r="A595" s="12" t="s">
        <v>630</v>
      </c>
      <c r="B595" s="12" t="s">
        <v>27</v>
      </c>
      <c r="C595" s="13">
        <v>0</v>
      </c>
      <c r="E595" s="12"/>
      <c r="F595" s="12"/>
      <c r="G595" s="12"/>
    </row>
    <row r="596" spans="1:7" x14ac:dyDescent="0.2">
      <c r="A596" s="12" t="s">
        <v>630</v>
      </c>
      <c r="B596" s="12" t="s">
        <v>634</v>
      </c>
      <c r="C596" s="13">
        <v>0</v>
      </c>
      <c r="E596" s="12"/>
      <c r="F596" s="12"/>
      <c r="G596" s="12"/>
    </row>
    <row r="597" spans="1:7" x14ac:dyDescent="0.2">
      <c r="A597" s="12" t="s">
        <v>635</v>
      </c>
      <c r="B597" s="12" t="s">
        <v>636</v>
      </c>
      <c r="C597" s="13">
        <v>0.5</v>
      </c>
      <c r="E597" s="12"/>
      <c r="F597" s="12"/>
      <c r="G597" s="12"/>
    </row>
    <row r="598" spans="1:7" x14ac:dyDescent="0.2">
      <c r="A598" s="12" t="s">
        <v>635</v>
      </c>
      <c r="B598" s="12" t="s">
        <v>27</v>
      </c>
      <c r="C598" s="13">
        <v>0.5</v>
      </c>
      <c r="E598" s="12"/>
      <c r="F598" s="12"/>
      <c r="G598" s="12"/>
    </row>
    <row r="599" spans="1:7" x14ac:dyDescent="0.2">
      <c r="A599" s="12" t="s">
        <v>637</v>
      </c>
      <c r="B599" s="12" t="s">
        <v>27</v>
      </c>
      <c r="C599" s="13">
        <v>0</v>
      </c>
      <c r="E599" s="12"/>
      <c r="F599" s="12"/>
      <c r="G599" s="12"/>
    </row>
    <row r="600" spans="1:7" x14ac:dyDescent="0.2">
      <c r="A600" s="12" t="s">
        <v>637</v>
      </c>
      <c r="B600" s="12" t="s">
        <v>638</v>
      </c>
      <c r="C600" s="13">
        <v>0</v>
      </c>
      <c r="E600" s="12"/>
      <c r="F600" s="12"/>
      <c r="G600" s="12"/>
    </row>
    <row r="601" spans="1:7" x14ac:dyDescent="0.2">
      <c r="A601" s="12" t="s">
        <v>639</v>
      </c>
      <c r="B601" s="12" t="s">
        <v>27</v>
      </c>
      <c r="C601" s="13">
        <v>0.2</v>
      </c>
      <c r="E601" s="12"/>
      <c r="F601" s="12"/>
      <c r="G601" s="12"/>
    </row>
    <row r="602" spans="1:7" x14ac:dyDescent="0.2">
      <c r="A602" s="12" t="s">
        <v>639</v>
      </c>
      <c r="B602" s="12" t="s">
        <v>640</v>
      </c>
      <c r="C602" s="13">
        <v>0.2</v>
      </c>
      <c r="E602" s="12"/>
      <c r="F602" s="12"/>
      <c r="G602" s="12"/>
    </row>
    <row r="603" spans="1:7" x14ac:dyDescent="0.2">
      <c r="A603" s="12" t="s">
        <v>641</v>
      </c>
      <c r="B603" s="12" t="s">
        <v>642</v>
      </c>
      <c r="C603" s="13">
        <v>0</v>
      </c>
      <c r="E603" s="12"/>
      <c r="F603" s="12"/>
      <c r="G603" s="12"/>
    </row>
    <row r="604" spans="1:7" x14ac:dyDescent="0.2">
      <c r="A604" s="12" t="s">
        <v>641</v>
      </c>
      <c r="B604" s="12" t="s">
        <v>27</v>
      </c>
      <c r="C604" s="13">
        <v>0</v>
      </c>
      <c r="E604" s="12"/>
      <c r="F604" s="12"/>
      <c r="G604" s="12"/>
    </row>
    <row r="605" spans="1:7" x14ac:dyDescent="0.2">
      <c r="A605" s="12" t="s">
        <v>643</v>
      </c>
      <c r="B605" s="12" t="s">
        <v>644</v>
      </c>
      <c r="C605" s="13">
        <v>0.1</v>
      </c>
      <c r="E605" s="12"/>
      <c r="F605" s="12"/>
      <c r="G605" s="12"/>
    </row>
    <row r="606" spans="1:7" x14ac:dyDescent="0.2">
      <c r="A606" s="12" t="s">
        <v>643</v>
      </c>
      <c r="B606" s="12" t="s">
        <v>27</v>
      </c>
      <c r="C606" s="13">
        <v>0.1</v>
      </c>
      <c r="E606" s="12"/>
      <c r="F606" s="12"/>
      <c r="G606" s="12"/>
    </row>
    <row r="607" spans="1:7" x14ac:dyDescent="0.2">
      <c r="A607" s="12" t="s">
        <v>645</v>
      </c>
      <c r="B607" s="12" t="s">
        <v>646</v>
      </c>
      <c r="C607" s="13">
        <v>0</v>
      </c>
      <c r="E607" s="12"/>
      <c r="F607" s="12"/>
      <c r="G607" s="12"/>
    </row>
    <row r="608" spans="1:7" x14ac:dyDescent="0.2">
      <c r="A608" s="12" t="s">
        <v>645</v>
      </c>
      <c r="B608" s="12" t="s">
        <v>647</v>
      </c>
      <c r="C608" s="13">
        <v>0</v>
      </c>
      <c r="E608" s="12"/>
      <c r="F608" s="12"/>
      <c r="G608" s="12"/>
    </row>
    <row r="609" spans="1:7" x14ac:dyDescent="0.2">
      <c r="A609" s="12" t="s">
        <v>645</v>
      </c>
      <c r="B609" s="12" t="s">
        <v>648</v>
      </c>
      <c r="C609" s="13">
        <v>0</v>
      </c>
      <c r="E609" s="12"/>
      <c r="F609" s="12"/>
      <c r="G609" s="12"/>
    </row>
    <row r="610" spans="1:7" x14ac:dyDescent="0.2">
      <c r="A610" s="12" t="s">
        <v>645</v>
      </c>
      <c r="B610" s="12" t="s">
        <v>27</v>
      </c>
      <c r="C610" s="13">
        <v>0</v>
      </c>
      <c r="E610" s="12"/>
      <c r="F610" s="12"/>
      <c r="G610" s="12"/>
    </row>
    <row r="611" spans="1:7" x14ac:dyDescent="0.2">
      <c r="A611" s="12" t="s">
        <v>649</v>
      </c>
      <c r="B611" s="12" t="s">
        <v>650</v>
      </c>
      <c r="C611" s="13">
        <v>0.05</v>
      </c>
      <c r="E611" s="12"/>
      <c r="F611" s="12"/>
      <c r="G611" s="12"/>
    </row>
    <row r="612" spans="1:7" x14ac:dyDescent="0.2">
      <c r="A612" s="12" t="s">
        <v>649</v>
      </c>
      <c r="B612" s="12" t="s">
        <v>651</v>
      </c>
      <c r="C612" s="13">
        <v>0.1</v>
      </c>
      <c r="E612" s="12"/>
      <c r="F612" s="12"/>
      <c r="G612" s="12"/>
    </row>
    <row r="613" spans="1:7" x14ac:dyDescent="0.2">
      <c r="A613" s="12" t="s">
        <v>649</v>
      </c>
      <c r="B613" s="12" t="s">
        <v>27</v>
      </c>
      <c r="C613" s="13">
        <v>0.05</v>
      </c>
      <c r="E613" s="12"/>
      <c r="F613" s="12"/>
      <c r="G613" s="12"/>
    </row>
    <row r="614" spans="1:7" x14ac:dyDescent="0.2">
      <c r="A614" s="12" t="s">
        <v>649</v>
      </c>
      <c r="B614" s="12" t="s">
        <v>652</v>
      </c>
      <c r="C614" s="13">
        <v>0.05</v>
      </c>
      <c r="E614" s="12"/>
      <c r="F614" s="12"/>
      <c r="G614" s="12"/>
    </row>
    <row r="615" spans="1:7" x14ac:dyDescent="0.2">
      <c r="A615" s="12" t="s">
        <v>649</v>
      </c>
      <c r="B615" s="12" t="s">
        <v>653</v>
      </c>
      <c r="C615" s="13">
        <v>0.15</v>
      </c>
      <c r="E615" s="12"/>
      <c r="F615" s="12"/>
      <c r="G615" s="12"/>
    </row>
    <row r="616" spans="1:7" x14ac:dyDescent="0.2">
      <c r="A616" s="12" t="s">
        <v>654</v>
      </c>
      <c r="B616" s="12" t="s">
        <v>655</v>
      </c>
      <c r="C616" s="13">
        <v>0.2</v>
      </c>
      <c r="E616" s="12"/>
      <c r="F616" s="12"/>
      <c r="G616" s="12"/>
    </row>
    <row r="617" spans="1:7" x14ac:dyDescent="0.2">
      <c r="A617" s="12" t="s">
        <v>654</v>
      </c>
      <c r="B617" s="12" t="s">
        <v>656</v>
      </c>
      <c r="C617" s="13">
        <v>0.2</v>
      </c>
      <c r="E617" s="12"/>
      <c r="F617" s="12"/>
      <c r="G617" s="12"/>
    </row>
    <row r="618" spans="1:7" x14ac:dyDescent="0.2">
      <c r="A618" s="12" t="s">
        <v>654</v>
      </c>
      <c r="B618" s="12" t="s">
        <v>657</v>
      </c>
      <c r="C618" s="13">
        <v>0.2</v>
      </c>
      <c r="E618" s="12"/>
      <c r="F618" s="12"/>
      <c r="G618" s="12"/>
    </row>
    <row r="619" spans="1:7" x14ac:dyDescent="0.2">
      <c r="A619" s="12" t="s">
        <v>654</v>
      </c>
      <c r="B619" s="12" t="s">
        <v>27</v>
      </c>
      <c r="C619" s="13">
        <v>0.2</v>
      </c>
      <c r="E619" s="12"/>
      <c r="F619" s="12"/>
      <c r="G619" s="12"/>
    </row>
    <row r="620" spans="1:7" x14ac:dyDescent="0.2">
      <c r="A620" s="12" t="s">
        <v>654</v>
      </c>
      <c r="B620" s="12" t="s">
        <v>658</v>
      </c>
      <c r="C620" s="13">
        <v>0.2</v>
      </c>
      <c r="E620" s="12"/>
      <c r="F620" s="12"/>
      <c r="G620" s="12"/>
    </row>
    <row r="621" spans="1:7" x14ac:dyDescent="0.2">
      <c r="A621" s="12" t="s">
        <v>659</v>
      </c>
      <c r="B621" s="12" t="s">
        <v>660</v>
      </c>
      <c r="C621" s="13">
        <v>0.25</v>
      </c>
      <c r="E621" s="12"/>
      <c r="F621" s="12"/>
      <c r="G621" s="12"/>
    </row>
    <row r="622" spans="1:7" x14ac:dyDescent="0.2">
      <c r="A622" s="12" t="s">
        <v>659</v>
      </c>
      <c r="B622" s="12" t="s">
        <v>661</v>
      </c>
      <c r="C622" s="13">
        <v>0.25</v>
      </c>
      <c r="E622" s="12"/>
      <c r="F622" s="12"/>
      <c r="G622" s="12"/>
    </row>
    <row r="623" spans="1:7" x14ac:dyDescent="0.2">
      <c r="A623" s="12" t="s">
        <v>659</v>
      </c>
      <c r="B623" s="12" t="s">
        <v>662</v>
      </c>
      <c r="C623" s="13">
        <v>0.25</v>
      </c>
      <c r="E623" s="12"/>
      <c r="F623" s="12"/>
      <c r="G623" s="12"/>
    </row>
    <row r="624" spans="1:7" x14ac:dyDescent="0.2">
      <c r="A624" s="12" t="s">
        <v>659</v>
      </c>
      <c r="B624" s="12" t="s">
        <v>27</v>
      </c>
      <c r="C624" s="13">
        <v>0.25</v>
      </c>
      <c r="E624" s="12"/>
      <c r="F624" s="12"/>
      <c r="G624" s="12"/>
    </row>
    <row r="625" spans="1:7" x14ac:dyDescent="0.2">
      <c r="A625" s="12" t="s">
        <v>663</v>
      </c>
      <c r="B625" s="12" t="s">
        <v>664</v>
      </c>
      <c r="C625" s="13">
        <v>0.8</v>
      </c>
      <c r="E625" s="12"/>
      <c r="F625" s="12"/>
      <c r="G625" s="12"/>
    </row>
    <row r="626" spans="1:7" x14ac:dyDescent="0.2">
      <c r="A626" s="12" t="s">
        <v>663</v>
      </c>
      <c r="B626" s="12" t="s">
        <v>27</v>
      </c>
      <c r="C626" s="13">
        <v>0.8</v>
      </c>
      <c r="E626" s="12"/>
      <c r="F626" s="12"/>
      <c r="G626" s="12"/>
    </row>
    <row r="627" spans="1:7" x14ac:dyDescent="0.2">
      <c r="A627" s="12" t="s">
        <v>665</v>
      </c>
      <c r="B627" s="12" t="s">
        <v>666</v>
      </c>
      <c r="C627" s="13">
        <v>0.15</v>
      </c>
      <c r="E627" s="12"/>
      <c r="F627" s="12"/>
      <c r="G627" s="12"/>
    </row>
    <row r="628" spans="1:7" x14ac:dyDescent="0.2">
      <c r="A628" s="12" t="s">
        <v>665</v>
      </c>
      <c r="B628" s="12" t="s">
        <v>667</v>
      </c>
      <c r="C628" s="13">
        <v>0.1</v>
      </c>
      <c r="E628" s="12"/>
      <c r="F628" s="12"/>
      <c r="G628" s="12"/>
    </row>
    <row r="629" spans="1:7" x14ac:dyDescent="0.2">
      <c r="A629" s="12" t="s">
        <v>665</v>
      </c>
      <c r="B629" s="12" t="s">
        <v>668</v>
      </c>
      <c r="C629" s="13">
        <v>0.1</v>
      </c>
      <c r="E629" s="12"/>
      <c r="F629" s="12"/>
      <c r="G629" s="12"/>
    </row>
    <row r="630" spans="1:7" x14ac:dyDescent="0.2">
      <c r="A630" s="12" t="s">
        <v>665</v>
      </c>
      <c r="B630" s="12" t="s">
        <v>27</v>
      </c>
      <c r="C630" s="13">
        <v>0.1</v>
      </c>
      <c r="E630" s="12"/>
      <c r="F630" s="12"/>
      <c r="G630" s="12"/>
    </row>
    <row r="631" spans="1:7" x14ac:dyDescent="0.2">
      <c r="A631" s="12" t="s">
        <v>669</v>
      </c>
      <c r="B631" s="12" t="s">
        <v>670</v>
      </c>
      <c r="C631" s="13">
        <v>0.25</v>
      </c>
      <c r="E631" s="12"/>
      <c r="F631" s="12"/>
      <c r="G631" s="12"/>
    </row>
    <row r="632" spans="1:7" x14ac:dyDescent="0.2">
      <c r="A632" s="12" t="s">
        <v>669</v>
      </c>
      <c r="B632" s="12" t="s">
        <v>27</v>
      </c>
      <c r="C632" s="13">
        <v>0.25</v>
      </c>
      <c r="E632" s="12"/>
      <c r="F632" s="12"/>
      <c r="G632" s="12"/>
    </row>
    <row r="633" spans="1:7" x14ac:dyDescent="0.2">
      <c r="A633" s="12" t="s">
        <v>669</v>
      </c>
      <c r="B633" s="12" t="s">
        <v>671</v>
      </c>
      <c r="C633" s="13">
        <v>0.05</v>
      </c>
      <c r="E633" s="12"/>
      <c r="F633" s="12"/>
      <c r="G633" s="12"/>
    </row>
    <row r="634" spans="1:7" x14ac:dyDescent="0.2">
      <c r="A634" s="12" t="s">
        <v>672</v>
      </c>
      <c r="B634" s="12" t="s">
        <v>673</v>
      </c>
      <c r="C634" s="13">
        <v>0</v>
      </c>
      <c r="E634" s="12"/>
      <c r="F634" s="12"/>
      <c r="G634" s="12"/>
    </row>
    <row r="635" spans="1:7" x14ac:dyDescent="0.2">
      <c r="A635" s="12" t="s">
        <v>672</v>
      </c>
      <c r="B635" s="12" t="s">
        <v>27</v>
      </c>
      <c r="C635" s="13">
        <v>0</v>
      </c>
      <c r="E635" s="12"/>
      <c r="F635" s="12"/>
      <c r="G635" s="12"/>
    </row>
    <row r="636" spans="1:7" x14ac:dyDescent="0.2">
      <c r="A636" s="12" t="s">
        <v>674</v>
      </c>
      <c r="B636" s="12" t="s">
        <v>675</v>
      </c>
      <c r="C636" s="13">
        <v>0</v>
      </c>
      <c r="E636" s="12"/>
      <c r="F636" s="12"/>
      <c r="G636" s="12"/>
    </row>
    <row r="637" spans="1:7" x14ac:dyDescent="0.2">
      <c r="A637" s="12" t="s">
        <v>676</v>
      </c>
      <c r="B637" s="12" t="s">
        <v>676</v>
      </c>
      <c r="C637" s="13">
        <v>0.25</v>
      </c>
      <c r="E637" s="12"/>
      <c r="F637" s="12"/>
      <c r="G637" s="12"/>
    </row>
    <row r="638" spans="1:7" x14ac:dyDescent="0.2">
      <c r="A638" s="12" t="s">
        <v>677</v>
      </c>
      <c r="B638" s="12" t="s">
        <v>678</v>
      </c>
      <c r="C638" s="13">
        <v>0.7</v>
      </c>
      <c r="E638" s="12"/>
      <c r="F638" s="12"/>
      <c r="G638" s="12"/>
    </row>
    <row r="639" spans="1:7" x14ac:dyDescent="0.2">
      <c r="A639" s="12" t="s">
        <v>679</v>
      </c>
      <c r="B639" s="12" t="s">
        <v>680</v>
      </c>
      <c r="C639" s="13">
        <v>0.25</v>
      </c>
      <c r="E639" s="12"/>
      <c r="F639" s="12"/>
      <c r="G639" s="12"/>
    </row>
    <row r="640" spans="1:7" x14ac:dyDescent="0.2">
      <c r="A640" s="12" t="s">
        <v>679</v>
      </c>
      <c r="B640" s="12" t="s">
        <v>681</v>
      </c>
      <c r="C640" s="13">
        <v>0.3</v>
      </c>
      <c r="E640" s="12"/>
      <c r="F640" s="12"/>
      <c r="G640" s="12"/>
    </row>
    <row r="641" spans="1:7" x14ac:dyDescent="0.2">
      <c r="A641" s="12" t="s">
        <v>679</v>
      </c>
      <c r="B641" s="12" t="s">
        <v>27</v>
      </c>
      <c r="C641" s="13">
        <v>0.25</v>
      </c>
      <c r="E641" s="12"/>
      <c r="F641" s="12"/>
      <c r="G641" s="12"/>
    </row>
    <row r="642" spans="1:7" x14ac:dyDescent="0.2">
      <c r="A642" s="12" t="s">
        <v>679</v>
      </c>
      <c r="B642" s="12" t="s">
        <v>682</v>
      </c>
      <c r="C642" s="13">
        <v>0.3</v>
      </c>
      <c r="E642" s="12"/>
      <c r="F642" s="12"/>
      <c r="G642" s="12"/>
    </row>
    <row r="643" spans="1:7" x14ac:dyDescent="0.2">
      <c r="A643" s="12" t="s">
        <v>683</v>
      </c>
      <c r="B643" s="12" t="s">
        <v>684</v>
      </c>
      <c r="C643" s="13">
        <v>0.5</v>
      </c>
      <c r="E643" s="12"/>
      <c r="F643" s="12"/>
      <c r="G643" s="12"/>
    </row>
    <row r="644" spans="1:7" x14ac:dyDescent="0.2">
      <c r="A644" s="12" t="s">
        <v>683</v>
      </c>
      <c r="B644" s="12" t="s">
        <v>27</v>
      </c>
      <c r="C644" s="13">
        <v>0.5</v>
      </c>
      <c r="E644" s="12"/>
      <c r="F644" s="12"/>
      <c r="G644" s="12"/>
    </row>
    <row r="645" spans="1:7" x14ac:dyDescent="0.2">
      <c r="A645" s="12" t="s">
        <v>685</v>
      </c>
      <c r="B645" s="12" t="s">
        <v>686</v>
      </c>
      <c r="C645" s="13">
        <v>0.35</v>
      </c>
      <c r="E645" s="12"/>
      <c r="F645" s="12"/>
      <c r="G645" s="12"/>
    </row>
    <row r="646" spans="1:7" x14ac:dyDescent="0.2">
      <c r="A646" s="12" t="s">
        <v>685</v>
      </c>
      <c r="B646" s="12" t="s">
        <v>27</v>
      </c>
      <c r="C646" s="13">
        <v>0.35</v>
      </c>
      <c r="E646" s="12"/>
      <c r="F646" s="12"/>
      <c r="G646" s="12"/>
    </row>
    <row r="647" spans="1:7" x14ac:dyDescent="0.2">
      <c r="A647" s="12" t="s">
        <v>687</v>
      </c>
      <c r="B647" s="12" t="s">
        <v>688</v>
      </c>
      <c r="C647" s="13">
        <v>0.25</v>
      </c>
      <c r="E647" s="12"/>
      <c r="F647" s="12"/>
      <c r="G647" s="12"/>
    </row>
    <row r="648" spans="1:7" x14ac:dyDescent="0.2">
      <c r="A648" s="12" t="s">
        <v>689</v>
      </c>
      <c r="B648" s="12" t="s">
        <v>690</v>
      </c>
      <c r="C648" s="13">
        <v>0.1</v>
      </c>
      <c r="E648" s="12"/>
      <c r="F648" s="12"/>
      <c r="G648" s="12"/>
    </row>
    <row r="649" spans="1:7" x14ac:dyDescent="0.2">
      <c r="A649" s="12" t="s">
        <v>689</v>
      </c>
      <c r="B649" s="12" t="s">
        <v>27</v>
      </c>
      <c r="C649" s="13">
        <v>0.1</v>
      </c>
      <c r="E649" s="12"/>
      <c r="F649" s="12"/>
      <c r="G649" s="12"/>
    </row>
    <row r="650" spans="1:7" x14ac:dyDescent="0.2">
      <c r="A650" s="12" t="s">
        <v>691</v>
      </c>
      <c r="B650" s="12" t="s">
        <v>692</v>
      </c>
      <c r="C650" s="13">
        <v>0.7</v>
      </c>
      <c r="E650" s="12"/>
      <c r="F650" s="12"/>
      <c r="G650" s="12"/>
    </row>
    <row r="651" spans="1:7" x14ac:dyDescent="0.2">
      <c r="A651" s="12" t="s">
        <v>693</v>
      </c>
      <c r="B651" s="12" t="s">
        <v>693</v>
      </c>
      <c r="C651" s="13">
        <v>0.1</v>
      </c>
      <c r="E651" s="12"/>
      <c r="F651" s="12"/>
      <c r="G651" s="12"/>
    </row>
    <row r="652" spans="1:7" x14ac:dyDescent="0.2">
      <c r="A652" s="12" t="s">
        <v>694</v>
      </c>
      <c r="B652" s="12" t="s">
        <v>695</v>
      </c>
      <c r="C652" s="13">
        <v>0.3</v>
      </c>
      <c r="E652" s="12"/>
      <c r="F652" s="12"/>
      <c r="G652" s="12"/>
    </row>
    <row r="653" spans="1:7" x14ac:dyDescent="0.2">
      <c r="A653" s="12" t="s">
        <v>694</v>
      </c>
      <c r="B653" s="12" t="s">
        <v>27</v>
      </c>
      <c r="C653" s="13">
        <v>0.3</v>
      </c>
      <c r="E653" s="12"/>
      <c r="F653" s="12"/>
      <c r="G653" s="12"/>
    </row>
    <row r="654" spans="1:7" x14ac:dyDescent="0.2">
      <c r="A654" s="12" t="s">
        <v>696</v>
      </c>
      <c r="B654" s="12" t="s">
        <v>697</v>
      </c>
      <c r="C654" s="13">
        <v>0.3</v>
      </c>
      <c r="E654" s="12"/>
      <c r="F654" s="12"/>
      <c r="G654" s="12"/>
    </row>
    <row r="655" spans="1:7" x14ac:dyDescent="0.2">
      <c r="A655" s="12" t="s">
        <v>696</v>
      </c>
      <c r="B655" s="12" t="s">
        <v>27</v>
      </c>
      <c r="C655" s="13">
        <v>0.3</v>
      </c>
      <c r="E655" s="12"/>
      <c r="F655" s="12"/>
      <c r="G655" s="12"/>
    </row>
    <row r="656" spans="1:7" x14ac:dyDescent="0.2">
      <c r="A656" s="12" t="s">
        <v>698</v>
      </c>
      <c r="B656" s="12" t="s">
        <v>699</v>
      </c>
      <c r="C656" s="13">
        <v>0.5</v>
      </c>
      <c r="E656" s="12"/>
      <c r="F656" s="12"/>
      <c r="G656" s="12"/>
    </row>
    <row r="657" spans="1:7" x14ac:dyDescent="0.2">
      <c r="A657" s="12" t="s">
        <v>698</v>
      </c>
      <c r="B657" s="12" t="s">
        <v>27</v>
      </c>
      <c r="C657" s="13">
        <v>0.5</v>
      </c>
      <c r="E657" s="12"/>
      <c r="F657" s="12"/>
      <c r="G657" s="12"/>
    </row>
    <row r="658" spans="1:7" x14ac:dyDescent="0.2">
      <c r="A658" s="12" t="s">
        <v>700</v>
      </c>
      <c r="B658" s="12" t="s">
        <v>701</v>
      </c>
      <c r="C658" s="13">
        <v>0</v>
      </c>
      <c r="E658" s="12"/>
      <c r="F658" s="12"/>
      <c r="G658" s="12"/>
    </row>
    <row r="659" spans="1:7" x14ac:dyDescent="0.2">
      <c r="A659" s="12" t="s">
        <v>700</v>
      </c>
      <c r="B659" s="12" t="s">
        <v>27</v>
      </c>
      <c r="C659" s="13">
        <v>0</v>
      </c>
      <c r="E659" s="12"/>
      <c r="F659" s="12"/>
      <c r="G659" s="12"/>
    </row>
    <row r="660" spans="1:7" x14ac:dyDescent="0.2">
      <c r="A660" s="12" t="s">
        <v>702</v>
      </c>
      <c r="B660" s="12" t="s">
        <v>703</v>
      </c>
      <c r="C660" s="13">
        <v>0</v>
      </c>
      <c r="E660" s="12"/>
      <c r="F660" s="12"/>
      <c r="G660" s="12"/>
    </row>
    <row r="661" spans="1:7" x14ac:dyDescent="0.2">
      <c r="A661" s="12" t="s">
        <v>702</v>
      </c>
      <c r="B661" s="12" t="s">
        <v>704</v>
      </c>
      <c r="C661" s="13">
        <v>0</v>
      </c>
      <c r="E661" s="12"/>
      <c r="F661" s="12"/>
      <c r="G661" s="12"/>
    </row>
    <row r="662" spans="1:7" x14ac:dyDescent="0.2">
      <c r="A662" s="12" t="s">
        <v>702</v>
      </c>
      <c r="B662" s="12" t="s">
        <v>705</v>
      </c>
      <c r="C662" s="13">
        <v>0</v>
      </c>
      <c r="E662" s="12"/>
      <c r="F662" s="12"/>
      <c r="G662" s="12"/>
    </row>
    <row r="663" spans="1:7" x14ac:dyDescent="0.2">
      <c r="A663" s="12" t="s">
        <v>702</v>
      </c>
      <c r="B663" s="12" t="s">
        <v>27</v>
      </c>
      <c r="C663" s="13">
        <v>0</v>
      </c>
      <c r="E663" s="12"/>
      <c r="F663" s="12"/>
      <c r="G663" s="12"/>
    </row>
    <row r="664" spans="1:7" x14ac:dyDescent="0.2">
      <c r="A664" s="12" t="s">
        <v>702</v>
      </c>
      <c r="B664" s="12" t="s">
        <v>706</v>
      </c>
      <c r="C664" s="13">
        <v>0</v>
      </c>
      <c r="E664" s="12"/>
      <c r="F664" s="12"/>
      <c r="G664" s="12"/>
    </row>
    <row r="665" spans="1:7" x14ac:dyDescent="0.2">
      <c r="A665" s="12" t="s">
        <v>707</v>
      </c>
      <c r="B665" s="12" t="s">
        <v>708</v>
      </c>
      <c r="C665" s="13">
        <v>0.5</v>
      </c>
      <c r="E665" s="12"/>
      <c r="F665" s="12"/>
      <c r="G665" s="12"/>
    </row>
    <row r="666" spans="1:7" x14ac:dyDescent="0.2">
      <c r="A666" s="12" t="s">
        <v>707</v>
      </c>
      <c r="B666" s="12" t="s">
        <v>27</v>
      </c>
      <c r="C666" s="13">
        <v>0.5</v>
      </c>
      <c r="E666" s="12"/>
      <c r="F666" s="12"/>
      <c r="G666" s="12"/>
    </row>
    <row r="667" spans="1:7" x14ac:dyDescent="0.2">
      <c r="A667" s="12" t="s">
        <v>709</v>
      </c>
      <c r="B667" s="12" t="s">
        <v>710</v>
      </c>
      <c r="C667" s="13">
        <v>0.15</v>
      </c>
      <c r="E667" s="12"/>
      <c r="F667" s="12"/>
      <c r="G667" s="12"/>
    </row>
    <row r="668" spans="1:7" x14ac:dyDescent="0.2">
      <c r="A668" s="12" t="s">
        <v>709</v>
      </c>
      <c r="B668" s="12" t="s">
        <v>711</v>
      </c>
      <c r="C668" s="13">
        <v>0.15</v>
      </c>
      <c r="E668" s="12"/>
      <c r="F668" s="12"/>
      <c r="G668" s="12"/>
    </row>
    <row r="669" spans="1:7" x14ac:dyDescent="0.2">
      <c r="A669" s="12" t="s">
        <v>709</v>
      </c>
      <c r="B669" s="12" t="s">
        <v>712</v>
      </c>
      <c r="C669" s="13">
        <v>0.2</v>
      </c>
      <c r="E669" s="12"/>
      <c r="F669" s="12"/>
      <c r="G669" s="12"/>
    </row>
    <row r="670" spans="1:7" x14ac:dyDescent="0.2">
      <c r="A670" s="12" t="s">
        <v>709</v>
      </c>
      <c r="B670" s="12" t="s">
        <v>713</v>
      </c>
      <c r="C670" s="13">
        <v>0.2</v>
      </c>
      <c r="E670" s="12"/>
      <c r="F670" s="12"/>
      <c r="G670" s="12"/>
    </row>
    <row r="671" spans="1:7" x14ac:dyDescent="0.2">
      <c r="A671" s="12" t="s">
        <v>709</v>
      </c>
      <c r="B671" s="12" t="s">
        <v>714</v>
      </c>
      <c r="C671" s="13">
        <v>0.2</v>
      </c>
      <c r="E671" s="12"/>
      <c r="F671" s="12"/>
      <c r="G671" s="12"/>
    </row>
    <row r="672" spans="1:7" x14ac:dyDescent="0.2">
      <c r="A672" s="12" t="s">
        <v>709</v>
      </c>
      <c r="B672" s="12" t="s">
        <v>27</v>
      </c>
      <c r="C672" s="13">
        <v>0.2</v>
      </c>
      <c r="E672" s="12"/>
      <c r="F672" s="12"/>
      <c r="G672" s="12"/>
    </row>
    <row r="673" spans="1:7" x14ac:dyDescent="0.2">
      <c r="A673" s="12" t="s">
        <v>709</v>
      </c>
      <c r="B673" s="12" t="s">
        <v>715</v>
      </c>
      <c r="C673" s="13">
        <v>0.2</v>
      </c>
      <c r="E673" s="12"/>
      <c r="F673" s="12"/>
      <c r="G673" s="12"/>
    </row>
    <row r="674" spans="1:7" x14ac:dyDescent="0.2">
      <c r="A674" s="12" t="s">
        <v>709</v>
      </c>
      <c r="B674" s="12" t="s">
        <v>716</v>
      </c>
      <c r="C674" s="13">
        <v>0.2</v>
      </c>
      <c r="E674" s="12"/>
      <c r="F674" s="12"/>
      <c r="G674" s="12"/>
    </row>
    <row r="675" spans="1:7" x14ac:dyDescent="0.2">
      <c r="A675" s="12" t="s">
        <v>709</v>
      </c>
      <c r="B675" s="12" t="s">
        <v>717</v>
      </c>
      <c r="C675" s="13">
        <v>0.15</v>
      </c>
      <c r="E675" s="12"/>
      <c r="F675" s="12"/>
      <c r="G675" s="12"/>
    </row>
    <row r="676" spans="1:7" x14ac:dyDescent="0.2">
      <c r="A676" s="12" t="s">
        <v>718</v>
      </c>
      <c r="B676" s="12" t="s">
        <v>719</v>
      </c>
      <c r="C676" s="13">
        <v>0</v>
      </c>
      <c r="E676" s="12"/>
      <c r="F676" s="12"/>
      <c r="G676" s="12"/>
    </row>
    <row r="677" spans="1:7" x14ac:dyDescent="0.2">
      <c r="A677" s="12" t="s">
        <v>718</v>
      </c>
      <c r="B677" s="12" t="s">
        <v>27</v>
      </c>
      <c r="C677" s="13">
        <v>0</v>
      </c>
      <c r="E677" s="12"/>
      <c r="F677" s="12"/>
      <c r="G677" s="12"/>
    </row>
    <row r="678" spans="1:7" x14ac:dyDescent="0.2">
      <c r="A678" s="12" t="s">
        <v>720</v>
      </c>
      <c r="B678" s="12" t="s">
        <v>721</v>
      </c>
      <c r="C678" s="13">
        <v>0.3</v>
      </c>
      <c r="E678" s="12"/>
      <c r="F678" s="12"/>
      <c r="G678" s="12"/>
    </row>
    <row r="679" spans="1:7" x14ac:dyDescent="0.2">
      <c r="A679" s="12" t="s">
        <v>722</v>
      </c>
      <c r="B679" s="12" t="s">
        <v>723</v>
      </c>
      <c r="C679" s="13">
        <v>0.1</v>
      </c>
      <c r="E679" s="12"/>
      <c r="F679" s="12"/>
      <c r="G679" s="12"/>
    </row>
    <row r="680" spans="1:7" x14ac:dyDescent="0.2">
      <c r="A680" s="12" t="s">
        <v>722</v>
      </c>
      <c r="B680" s="12" t="s">
        <v>27</v>
      </c>
      <c r="C680" s="13">
        <v>0.1</v>
      </c>
      <c r="E680" s="12"/>
      <c r="F680" s="12"/>
      <c r="G680" s="12"/>
    </row>
    <row r="681" spans="1:7" x14ac:dyDescent="0.2">
      <c r="A681" s="12" t="s">
        <v>724</v>
      </c>
      <c r="B681" s="12" t="s">
        <v>27</v>
      </c>
      <c r="C681" s="13">
        <v>0.1</v>
      </c>
      <c r="E681" s="12"/>
      <c r="F681" s="12"/>
      <c r="G681" s="12"/>
    </row>
    <row r="682" spans="1:7" x14ac:dyDescent="0.2">
      <c r="A682" s="12" t="s">
        <v>724</v>
      </c>
      <c r="B682" s="12" t="s">
        <v>725</v>
      </c>
      <c r="C682" s="13">
        <v>0.1</v>
      </c>
      <c r="E682" s="12"/>
      <c r="F682" s="12"/>
      <c r="G682" s="12"/>
    </row>
    <row r="683" spans="1:7" x14ac:dyDescent="0.2">
      <c r="A683" s="12" t="s">
        <v>726</v>
      </c>
      <c r="B683" s="12" t="s">
        <v>27</v>
      </c>
      <c r="C683" s="13">
        <v>0.35</v>
      </c>
      <c r="E683" s="12"/>
      <c r="F683" s="12"/>
      <c r="G683" s="12"/>
    </row>
    <row r="684" spans="1:7" x14ac:dyDescent="0.2">
      <c r="A684" s="12" t="s">
        <v>726</v>
      </c>
      <c r="B684" s="12" t="s">
        <v>727</v>
      </c>
      <c r="C684" s="13">
        <v>0.42</v>
      </c>
      <c r="E684" s="12"/>
      <c r="F684" s="12"/>
      <c r="G684" s="12"/>
    </row>
    <row r="685" spans="1:7" x14ac:dyDescent="0.2">
      <c r="A685" s="12" t="s">
        <v>728</v>
      </c>
      <c r="B685" s="12" t="s">
        <v>729</v>
      </c>
      <c r="C685" s="13">
        <v>1.3</v>
      </c>
      <c r="E685" s="12"/>
      <c r="F685" s="12"/>
      <c r="G685" s="12"/>
    </row>
    <row r="686" spans="1:7" x14ac:dyDescent="0.2">
      <c r="A686" s="12" t="s">
        <v>728</v>
      </c>
      <c r="B686" s="12" t="s">
        <v>730</v>
      </c>
      <c r="C686" s="13">
        <v>1.2</v>
      </c>
      <c r="E686" s="12"/>
      <c r="F686" s="12"/>
      <c r="G686" s="12"/>
    </row>
    <row r="687" spans="1:7" x14ac:dyDescent="0.2">
      <c r="A687" s="12" t="s">
        <v>728</v>
      </c>
      <c r="B687" s="12" t="s">
        <v>27</v>
      </c>
      <c r="C687" s="13">
        <v>1.2</v>
      </c>
      <c r="E687" s="12"/>
      <c r="F687" s="12"/>
      <c r="G687" s="12"/>
    </row>
    <row r="688" spans="1:7" x14ac:dyDescent="0.2">
      <c r="A688" s="12" t="s">
        <v>731</v>
      </c>
      <c r="B688" s="12" t="s">
        <v>732</v>
      </c>
      <c r="C688" s="13">
        <v>0</v>
      </c>
      <c r="E688" s="12"/>
      <c r="F688" s="12"/>
      <c r="G688" s="12"/>
    </row>
    <row r="689" spans="1:7" x14ac:dyDescent="0.2">
      <c r="A689" s="12" t="s">
        <v>731</v>
      </c>
      <c r="B689" s="12" t="s">
        <v>27</v>
      </c>
      <c r="C689" s="13">
        <v>0</v>
      </c>
      <c r="E689" s="12"/>
      <c r="F689" s="12"/>
      <c r="G689" s="12"/>
    </row>
    <row r="690" spans="1:7" x14ac:dyDescent="0.2">
      <c r="A690" s="12" t="s">
        <v>733</v>
      </c>
      <c r="B690" s="12" t="s">
        <v>734</v>
      </c>
      <c r="C690" s="13">
        <v>0.25</v>
      </c>
      <c r="E690" s="12"/>
      <c r="F690" s="12"/>
      <c r="G690" s="12"/>
    </row>
    <row r="691" spans="1:7" x14ac:dyDescent="0.2">
      <c r="A691" s="12" t="s">
        <v>733</v>
      </c>
      <c r="B691" s="12" t="s">
        <v>27</v>
      </c>
      <c r="C691" s="13">
        <v>0.3</v>
      </c>
      <c r="E691" s="12"/>
      <c r="F691" s="12"/>
      <c r="G691" s="12"/>
    </row>
    <row r="692" spans="1:7" x14ac:dyDescent="0.2">
      <c r="A692" s="12" t="s">
        <v>733</v>
      </c>
      <c r="B692" s="12" t="s">
        <v>735</v>
      </c>
      <c r="C692" s="13">
        <v>0.3</v>
      </c>
      <c r="E692" s="12"/>
      <c r="F692" s="12"/>
      <c r="G692" s="12"/>
    </row>
    <row r="693" spans="1:7" x14ac:dyDescent="0.2">
      <c r="A693" s="12" t="s">
        <v>736</v>
      </c>
      <c r="B693" s="12" t="s">
        <v>737</v>
      </c>
      <c r="C693" s="13">
        <v>0</v>
      </c>
      <c r="E693" s="12"/>
      <c r="F693" s="12"/>
      <c r="G693" s="12"/>
    </row>
    <row r="694" spans="1:7" x14ac:dyDescent="0.2">
      <c r="A694" s="12" t="s">
        <v>736</v>
      </c>
      <c r="B694" s="12" t="s">
        <v>27</v>
      </c>
      <c r="C694" s="13">
        <v>0</v>
      </c>
      <c r="E694" s="12"/>
      <c r="F694" s="12"/>
      <c r="G694" s="12"/>
    </row>
    <row r="695" spans="1:7" x14ac:dyDescent="0.2">
      <c r="A695" s="12" t="s">
        <v>738</v>
      </c>
      <c r="B695" s="12" t="s">
        <v>739</v>
      </c>
      <c r="C695" s="13">
        <v>0.1</v>
      </c>
      <c r="E695" s="12"/>
      <c r="F695" s="12"/>
      <c r="G695" s="12"/>
    </row>
    <row r="696" spans="1:7" x14ac:dyDescent="0.2">
      <c r="A696" s="12" t="s">
        <v>738</v>
      </c>
      <c r="B696" s="12" t="s">
        <v>27</v>
      </c>
      <c r="C696" s="13">
        <v>0.1</v>
      </c>
      <c r="E696" s="12"/>
      <c r="F696" s="12"/>
      <c r="G696" s="12"/>
    </row>
    <row r="697" spans="1:7" x14ac:dyDescent="0.2">
      <c r="A697" s="12" t="s">
        <v>740</v>
      </c>
      <c r="B697" s="12" t="s">
        <v>741</v>
      </c>
      <c r="C697" s="13">
        <v>0.15</v>
      </c>
      <c r="E697" s="12"/>
      <c r="F697" s="12"/>
      <c r="G697" s="12"/>
    </row>
    <row r="698" spans="1:7" x14ac:dyDescent="0.2">
      <c r="A698" s="12" t="s">
        <v>740</v>
      </c>
      <c r="B698" s="12" t="s">
        <v>742</v>
      </c>
      <c r="C698" s="13">
        <v>0.05</v>
      </c>
      <c r="E698" s="12"/>
      <c r="F698" s="12"/>
      <c r="G698" s="12"/>
    </row>
    <row r="699" spans="1:7" x14ac:dyDescent="0.2">
      <c r="A699" s="12" t="s">
        <v>740</v>
      </c>
      <c r="B699" s="12" t="s">
        <v>27</v>
      </c>
      <c r="C699" s="13">
        <v>0.15</v>
      </c>
      <c r="E699" s="12"/>
      <c r="F699" s="12"/>
      <c r="G699" s="12"/>
    </row>
    <row r="700" spans="1:7" x14ac:dyDescent="0.2">
      <c r="A700" s="12" t="s">
        <v>740</v>
      </c>
      <c r="B700" s="12" t="s">
        <v>743</v>
      </c>
      <c r="C700" s="13">
        <v>0.15</v>
      </c>
      <c r="E700" s="12"/>
      <c r="F700" s="12"/>
      <c r="G700" s="12"/>
    </row>
    <row r="701" spans="1:7" x14ac:dyDescent="0.2">
      <c r="A701" s="12" t="s">
        <v>744</v>
      </c>
      <c r="B701" s="12" t="s">
        <v>745</v>
      </c>
      <c r="C701" s="13">
        <v>0.15</v>
      </c>
      <c r="E701" s="12"/>
      <c r="F701" s="12"/>
      <c r="G701" s="12"/>
    </row>
    <row r="702" spans="1:7" x14ac:dyDescent="0.2">
      <c r="A702" s="12" t="s">
        <v>744</v>
      </c>
      <c r="B702" s="12" t="s">
        <v>27</v>
      </c>
      <c r="C702" s="13">
        <v>0.15</v>
      </c>
      <c r="E702" s="12"/>
      <c r="F702" s="12"/>
      <c r="G702" s="12"/>
    </row>
    <row r="703" spans="1:7" x14ac:dyDescent="0.2">
      <c r="A703" s="12" t="s">
        <v>746</v>
      </c>
      <c r="B703" s="12" t="s">
        <v>747</v>
      </c>
      <c r="C703" s="13">
        <v>0.3</v>
      </c>
      <c r="E703" s="12"/>
      <c r="F703" s="12"/>
      <c r="G703" s="12"/>
    </row>
    <row r="704" spans="1:7" x14ac:dyDescent="0.2">
      <c r="A704" s="12" t="s">
        <v>746</v>
      </c>
      <c r="B704" s="12" t="s">
        <v>27</v>
      </c>
      <c r="C704" s="13">
        <v>0.3</v>
      </c>
      <c r="E704" s="12"/>
      <c r="F704" s="12"/>
      <c r="G704" s="12"/>
    </row>
    <row r="705" spans="1:7" x14ac:dyDescent="0.2">
      <c r="A705" s="12" t="s">
        <v>748</v>
      </c>
      <c r="B705" s="12" t="s">
        <v>749</v>
      </c>
      <c r="C705" s="13">
        <v>0.35</v>
      </c>
      <c r="E705" s="12"/>
      <c r="F705" s="12"/>
      <c r="G705" s="12"/>
    </row>
    <row r="706" spans="1:7" x14ac:dyDescent="0.2">
      <c r="A706" s="12" t="s">
        <v>748</v>
      </c>
      <c r="B706" s="12" t="s">
        <v>27</v>
      </c>
      <c r="C706" s="13">
        <v>0.35</v>
      </c>
      <c r="E706" s="12"/>
      <c r="F706" s="12"/>
      <c r="G706" s="12"/>
    </row>
    <row r="707" spans="1:7" x14ac:dyDescent="0.2">
      <c r="A707" s="12" t="s">
        <v>750</v>
      </c>
      <c r="B707" s="12" t="s">
        <v>27</v>
      </c>
      <c r="C707" s="13">
        <v>0.15</v>
      </c>
      <c r="E707" s="12"/>
      <c r="F707" s="12"/>
      <c r="G707" s="12"/>
    </row>
    <row r="708" spans="1:7" x14ac:dyDescent="0.2">
      <c r="A708" s="12" t="s">
        <v>750</v>
      </c>
      <c r="B708" s="12" t="s">
        <v>751</v>
      </c>
      <c r="C708" s="13">
        <v>0.15</v>
      </c>
      <c r="E708" s="12"/>
      <c r="F708" s="12"/>
      <c r="G708" s="12"/>
    </row>
    <row r="709" spans="1:7" x14ac:dyDescent="0.2">
      <c r="A709" s="12" t="s">
        <v>752</v>
      </c>
      <c r="B709" s="12" t="s">
        <v>753</v>
      </c>
      <c r="C709" s="13">
        <v>0</v>
      </c>
      <c r="E709" s="12"/>
      <c r="F709" s="12"/>
      <c r="G709" s="12"/>
    </row>
    <row r="710" spans="1:7" x14ac:dyDescent="0.2">
      <c r="A710" s="12" t="s">
        <v>752</v>
      </c>
      <c r="B710" s="12" t="s">
        <v>27</v>
      </c>
      <c r="C710" s="13">
        <v>0</v>
      </c>
      <c r="E710" s="12"/>
      <c r="F710" s="12"/>
      <c r="G710" s="12"/>
    </row>
    <row r="711" spans="1:7" x14ac:dyDescent="0.2">
      <c r="A711" s="12" t="s">
        <v>752</v>
      </c>
      <c r="B711" s="12" t="s">
        <v>754</v>
      </c>
      <c r="C711" s="13">
        <v>0</v>
      </c>
      <c r="E711" s="12"/>
      <c r="F711" s="12"/>
      <c r="G711" s="12"/>
    </row>
    <row r="712" spans="1:7" x14ac:dyDescent="0.2">
      <c r="A712" s="12" t="s">
        <v>755</v>
      </c>
      <c r="B712" s="12" t="s">
        <v>756</v>
      </c>
      <c r="C712" s="13">
        <v>0</v>
      </c>
      <c r="E712" s="12"/>
      <c r="F712" s="12"/>
      <c r="G712" s="12"/>
    </row>
    <row r="713" spans="1:7" x14ac:dyDescent="0.2">
      <c r="A713" s="12" t="s">
        <v>755</v>
      </c>
      <c r="B713" s="12" t="s">
        <v>757</v>
      </c>
      <c r="C713" s="13">
        <v>0</v>
      </c>
      <c r="E713" s="12"/>
      <c r="F713" s="12"/>
      <c r="G713" s="12"/>
    </row>
    <row r="714" spans="1:7" x14ac:dyDescent="0.2">
      <c r="A714" s="12" t="s">
        <v>755</v>
      </c>
      <c r="B714" s="12" t="s">
        <v>758</v>
      </c>
      <c r="C714" s="13">
        <v>0</v>
      </c>
      <c r="E714" s="12"/>
      <c r="F714" s="12"/>
      <c r="G714" s="12"/>
    </row>
    <row r="715" spans="1:7" x14ac:dyDescent="0.2">
      <c r="A715" s="12" t="s">
        <v>755</v>
      </c>
      <c r="B715" s="12" t="s">
        <v>759</v>
      </c>
      <c r="C715" s="13">
        <v>0</v>
      </c>
      <c r="E715" s="12"/>
      <c r="F715" s="12"/>
      <c r="G715" s="12"/>
    </row>
    <row r="716" spans="1:7" x14ac:dyDescent="0.2">
      <c r="A716" s="12" t="s">
        <v>755</v>
      </c>
      <c r="B716" s="12" t="s">
        <v>760</v>
      </c>
      <c r="C716" s="13">
        <v>0</v>
      </c>
      <c r="E716" s="12"/>
      <c r="F716" s="12"/>
      <c r="G716" s="12"/>
    </row>
    <row r="717" spans="1:7" x14ac:dyDescent="0.2">
      <c r="A717" s="12" t="s">
        <v>755</v>
      </c>
      <c r="B717" s="12" t="s">
        <v>27</v>
      </c>
      <c r="C717" s="13">
        <v>0</v>
      </c>
      <c r="E717" s="12"/>
      <c r="F717" s="12"/>
      <c r="G717" s="12"/>
    </row>
    <row r="718" spans="1:7" x14ac:dyDescent="0.2">
      <c r="A718" s="12" t="s">
        <v>761</v>
      </c>
      <c r="B718" s="12" t="s">
        <v>762</v>
      </c>
      <c r="C718" s="13">
        <v>0.7</v>
      </c>
      <c r="E718" s="12"/>
      <c r="F718" s="12"/>
      <c r="G718" s="12"/>
    </row>
    <row r="719" spans="1:7" x14ac:dyDescent="0.2">
      <c r="A719" s="12" t="s">
        <v>761</v>
      </c>
      <c r="B719" s="12" t="s">
        <v>27</v>
      </c>
      <c r="C719" s="13">
        <v>0.7</v>
      </c>
      <c r="E719" s="12"/>
      <c r="F719" s="12"/>
      <c r="G719" s="12"/>
    </row>
    <row r="720" spans="1:7" x14ac:dyDescent="0.2">
      <c r="A720" s="12" t="s">
        <v>763</v>
      </c>
      <c r="B720" s="12" t="s">
        <v>764</v>
      </c>
      <c r="C720" s="13">
        <v>0.25</v>
      </c>
      <c r="E720" s="12"/>
      <c r="F720" s="12"/>
      <c r="G720" s="12"/>
    </row>
    <row r="721" spans="1:7" x14ac:dyDescent="0.2">
      <c r="A721" s="12" t="s">
        <v>763</v>
      </c>
      <c r="B721" s="12" t="s">
        <v>27</v>
      </c>
      <c r="C721" s="13">
        <v>0.25</v>
      </c>
      <c r="E721" s="12"/>
      <c r="F721" s="12"/>
      <c r="G721" s="12"/>
    </row>
    <row r="722" spans="1:7" x14ac:dyDescent="0.2">
      <c r="A722" s="12" t="s">
        <v>765</v>
      </c>
      <c r="B722" s="12" t="s">
        <v>766</v>
      </c>
      <c r="C722" s="13">
        <v>0</v>
      </c>
      <c r="E722" s="12"/>
      <c r="F722" s="12"/>
      <c r="G722" s="12"/>
    </row>
    <row r="723" spans="1:7" x14ac:dyDescent="0.2">
      <c r="A723" s="12" t="s">
        <v>765</v>
      </c>
      <c r="B723" s="12" t="s">
        <v>767</v>
      </c>
      <c r="C723" s="13">
        <v>0</v>
      </c>
      <c r="E723" s="12"/>
      <c r="F723" s="12"/>
      <c r="G723" s="12"/>
    </row>
    <row r="724" spans="1:7" x14ac:dyDescent="0.2">
      <c r="A724" s="12" t="s">
        <v>765</v>
      </c>
      <c r="B724" s="12" t="s">
        <v>27</v>
      </c>
      <c r="C724" s="13">
        <v>0</v>
      </c>
      <c r="E724" s="12"/>
      <c r="F724" s="12"/>
      <c r="G724" s="12"/>
    </row>
    <row r="725" spans="1:7" x14ac:dyDescent="0.2">
      <c r="A725" s="12" t="s">
        <v>768</v>
      </c>
      <c r="B725" s="12" t="s">
        <v>769</v>
      </c>
      <c r="C725" s="13">
        <v>0.2</v>
      </c>
      <c r="E725" s="12"/>
      <c r="F725" s="12"/>
      <c r="G725" s="12"/>
    </row>
    <row r="726" spans="1:7" x14ac:dyDescent="0.2">
      <c r="A726" s="12" t="s">
        <v>768</v>
      </c>
      <c r="B726" s="12" t="s">
        <v>770</v>
      </c>
      <c r="C726" s="13">
        <v>0.2</v>
      </c>
      <c r="E726" s="12"/>
      <c r="F726" s="12"/>
      <c r="G726" s="12"/>
    </row>
    <row r="727" spans="1:7" x14ac:dyDescent="0.2">
      <c r="A727" s="12" t="s">
        <v>768</v>
      </c>
      <c r="B727" s="12" t="s">
        <v>27</v>
      </c>
      <c r="C727" s="13">
        <v>0.2</v>
      </c>
      <c r="E727" s="12"/>
      <c r="F727" s="12"/>
      <c r="G727" s="12"/>
    </row>
    <row r="728" spans="1:7" x14ac:dyDescent="0.2">
      <c r="A728" s="12" t="s">
        <v>771</v>
      </c>
      <c r="B728" s="12" t="s">
        <v>772</v>
      </c>
      <c r="C728" s="13">
        <v>0.6</v>
      </c>
      <c r="E728" s="12"/>
      <c r="F728" s="12"/>
      <c r="G728" s="12"/>
    </row>
    <row r="729" spans="1:7" x14ac:dyDescent="0.2">
      <c r="A729" s="12" t="s">
        <v>771</v>
      </c>
      <c r="B729" s="12" t="s">
        <v>773</v>
      </c>
      <c r="C729" s="13">
        <v>0</v>
      </c>
      <c r="E729" s="12"/>
      <c r="F729" s="12"/>
      <c r="G729" s="12"/>
    </row>
    <row r="730" spans="1:7" x14ac:dyDescent="0.2">
      <c r="A730" s="12" t="s">
        <v>771</v>
      </c>
      <c r="B730" s="12" t="s">
        <v>774</v>
      </c>
      <c r="C730" s="13">
        <v>0.42</v>
      </c>
      <c r="E730" s="12"/>
      <c r="F730" s="12"/>
      <c r="G730" s="12"/>
    </row>
    <row r="731" spans="1:7" x14ac:dyDescent="0.2">
      <c r="A731" s="12" t="s">
        <v>771</v>
      </c>
      <c r="B731" s="12" t="s">
        <v>775</v>
      </c>
      <c r="C731" s="13">
        <v>0.6</v>
      </c>
      <c r="E731" s="12"/>
      <c r="F731" s="12"/>
      <c r="G731" s="12"/>
    </row>
    <row r="732" spans="1:7" x14ac:dyDescent="0.2">
      <c r="A732" s="12" t="s">
        <v>771</v>
      </c>
      <c r="B732" s="12" t="s">
        <v>776</v>
      </c>
      <c r="C732" s="13">
        <v>0.5</v>
      </c>
      <c r="E732" s="12"/>
      <c r="F732" s="12"/>
      <c r="G732" s="12"/>
    </row>
    <row r="733" spans="1:7" x14ac:dyDescent="0.2">
      <c r="A733" s="12" t="s">
        <v>771</v>
      </c>
      <c r="B733" s="12" t="s">
        <v>777</v>
      </c>
      <c r="C733" s="13">
        <v>0.6</v>
      </c>
      <c r="E733" s="12"/>
      <c r="F733" s="12"/>
      <c r="G733" s="12"/>
    </row>
    <row r="734" spans="1:7" x14ac:dyDescent="0.2">
      <c r="A734" s="12" t="s">
        <v>771</v>
      </c>
      <c r="B734" s="12" t="s">
        <v>778</v>
      </c>
      <c r="C734" s="13">
        <v>0.42</v>
      </c>
      <c r="E734" s="12"/>
      <c r="F734" s="12"/>
      <c r="G734" s="12"/>
    </row>
    <row r="735" spans="1:7" x14ac:dyDescent="0.2">
      <c r="A735" s="12" t="s">
        <v>771</v>
      </c>
      <c r="B735" s="12" t="s">
        <v>779</v>
      </c>
      <c r="C735" s="13">
        <v>0.6</v>
      </c>
      <c r="E735" s="12"/>
      <c r="F735" s="12"/>
      <c r="G735" s="12"/>
    </row>
    <row r="736" spans="1:7" x14ac:dyDescent="0.2">
      <c r="A736" s="12" t="s">
        <v>771</v>
      </c>
      <c r="B736" s="12" t="s">
        <v>780</v>
      </c>
      <c r="C736" s="13">
        <v>0.42</v>
      </c>
      <c r="E736" s="12"/>
      <c r="F736" s="12"/>
      <c r="G736" s="12"/>
    </row>
    <row r="737" spans="1:7" x14ac:dyDescent="0.2">
      <c r="A737" s="12" t="s">
        <v>771</v>
      </c>
      <c r="B737" s="12" t="s">
        <v>781</v>
      </c>
      <c r="C737" s="13">
        <v>0.6</v>
      </c>
      <c r="E737" s="12"/>
      <c r="F737" s="12"/>
      <c r="G737" s="12"/>
    </row>
    <row r="738" spans="1:7" x14ac:dyDescent="0.2">
      <c r="A738" s="12" t="s">
        <v>771</v>
      </c>
      <c r="B738" s="12" t="s">
        <v>782</v>
      </c>
      <c r="C738" s="13">
        <v>0.6</v>
      </c>
      <c r="E738" s="12"/>
      <c r="F738" s="12"/>
      <c r="G738" s="12"/>
    </row>
    <row r="739" spans="1:7" x14ac:dyDescent="0.2">
      <c r="A739" s="12" t="s">
        <v>771</v>
      </c>
      <c r="B739" s="12" t="s">
        <v>783</v>
      </c>
      <c r="C739" s="13">
        <v>0.42</v>
      </c>
      <c r="E739" s="12"/>
      <c r="F739" s="12"/>
      <c r="G739" s="12"/>
    </row>
    <row r="740" spans="1:7" x14ac:dyDescent="0.2">
      <c r="A740" s="12" t="s">
        <v>771</v>
      </c>
      <c r="B740" s="12" t="s">
        <v>784</v>
      </c>
      <c r="C740" s="13">
        <v>0.42</v>
      </c>
      <c r="E740" s="12"/>
      <c r="F740" s="12"/>
      <c r="G740" s="12"/>
    </row>
    <row r="741" spans="1:7" x14ac:dyDescent="0.2">
      <c r="A741" s="12" t="s">
        <v>771</v>
      </c>
      <c r="B741" s="12" t="s">
        <v>785</v>
      </c>
      <c r="C741" s="13">
        <v>0.42</v>
      </c>
      <c r="E741" s="12"/>
      <c r="F741" s="12"/>
      <c r="G741" s="12"/>
    </row>
    <row r="742" spans="1:7" x14ac:dyDescent="0.2">
      <c r="A742" s="12" t="s">
        <v>771</v>
      </c>
      <c r="B742" s="12" t="s">
        <v>786</v>
      </c>
      <c r="C742" s="13">
        <v>0.42</v>
      </c>
      <c r="E742" s="12"/>
      <c r="F742" s="12"/>
      <c r="G742" s="12"/>
    </row>
    <row r="743" spans="1:7" x14ac:dyDescent="0.2">
      <c r="A743" s="12" t="s">
        <v>771</v>
      </c>
      <c r="B743" s="12" t="s">
        <v>787</v>
      </c>
      <c r="C743" s="13">
        <v>0.42</v>
      </c>
      <c r="E743" s="12"/>
      <c r="F743" s="12"/>
      <c r="G743" s="12"/>
    </row>
    <row r="744" spans="1:7" x14ac:dyDescent="0.2">
      <c r="A744" s="12" t="s">
        <v>771</v>
      </c>
      <c r="B744" s="12" t="s">
        <v>788</v>
      </c>
      <c r="C744" s="13">
        <v>0.5</v>
      </c>
      <c r="E744" s="12"/>
      <c r="F744" s="12"/>
      <c r="G744" s="12"/>
    </row>
    <row r="745" spans="1:7" x14ac:dyDescent="0.2">
      <c r="A745" s="12" t="s">
        <v>771</v>
      </c>
      <c r="B745" s="12" t="s">
        <v>789</v>
      </c>
      <c r="C745" s="13">
        <v>0.5</v>
      </c>
      <c r="E745" s="12"/>
      <c r="F745" s="12"/>
      <c r="G745" s="12"/>
    </row>
    <row r="746" spans="1:7" x14ac:dyDescent="0.2">
      <c r="A746" s="12" t="s">
        <v>771</v>
      </c>
      <c r="B746" s="12" t="s">
        <v>790</v>
      </c>
      <c r="C746" s="13">
        <v>0.42</v>
      </c>
      <c r="E746" s="12"/>
      <c r="F746" s="12"/>
      <c r="G746" s="12"/>
    </row>
    <row r="747" spans="1:7" x14ac:dyDescent="0.2">
      <c r="A747" s="12" t="s">
        <v>771</v>
      </c>
      <c r="B747" s="12" t="s">
        <v>791</v>
      </c>
      <c r="C747" s="13">
        <v>0.6</v>
      </c>
      <c r="E747" s="12"/>
      <c r="F747" s="12"/>
      <c r="G747" s="12"/>
    </row>
    <row r="748" spans="1:7" x14ac:dyDescent="0.2">
      <c r="A748" s="12" t="s">
        <v>771</v>
      </c>
      <c r="B748" s="12" t="s">
        <v>792</v>
      </c>
      <c r="C748" s="13">
        <v>0.42</v>
      </c>
      <c r="E748" s="12"/>
      <c r="F748" s="12"/>
      <c r="G748" s="12"/>
    </row>
    <row r="749" spans="1:7" x14ac:dyDescent="0.2">
      <c r="A749" s="12" t="s">
        <v>771</v>
      </c>
      <c r="B749" s="12" t="s">
        <v>793</v>
      </c>
      <c r="C749" s="13">
        <v>0.6</v>
      </c>
      <c r="E749" s="12"/>
      <c r="F749" s="12"/>
      <c r="G749" s="12"/>
    </row>
    <row r="750" spans="1:7" x14ac:dyDescent="0.2">
      <c r="A750" s="12" t="s">
        <v>771</v>
      </c>
      <c r="B750" s="12" t="s">
        <v>794</v>
      </c>
      <c r="C750" s="13">
        <v>0.42</v>
      </c>
      <c r="E750" s="12"/>
      <c r="F750" s="12"/>
      <c r="G750" s="12"/>
    </row>
    <row r="751" spans="1:7" x14ac:dyDescent="0.2">
      <c r="A751" s="12" t="s">
        <v>771</v>
      </c>
      <c r="B751" s="12" t="s">
        <v>795</v>
      </c>
      <c r="C751" s="13">
        <v>0</v>
      </c>
      <c r="E751" s="12"/>
      <c r="F751" s="12"/>
      <c r="G751" s="12"/>
    </row>
    <row r="752" spans="1:7" x14ac:dyDescent="0.2">
      <c r="A752" s="12" t="s">
        <v>771</v>
      </c>
      <c r="B752" s="12" t="s">
        <v>796</v>
      </c>
      <c r="C752" s="13">
        <v>0.42</v>
      </c>
      <c r="E752" s="12"/>
      <c r="F752" s="12"/>
      <c r="G752" s="12"/>
    </row>
    <row r="753" spans="1:7" x14ac:dyDescent="0.2">
      <c r="A753" s="12" t="s">
        <v>771</v>
      </c>
      <c r="B753" s="12" t="s">
        <v>797</v>
      </c>
      <c r="C753" s="13">
        <v>0.42</v>
      </c>
      <c r="E753" s="12"/>
      <c r="F753" s="12"/>
      <c r="G753" s="12"/>
    </row>
    <row r="754" spans="1:7" x14ac:dyDescent="0.2">
      <c r="A754" s="12" t="s">
        <v>771</v>
      </c>
      <c r="B754" s="12" t="s">
        <v>798</v>
      </c>
      <c r="C754" s="13">
        <v>0.6</v>
      </c>
      <c r="E754" s="12"/>
      <c r="F754" s="12"/>
      <c r="G754" s="12"/>
    </row>
    <row r="755" spans="1:7" x14ac:dyDescent="0.2">
      <c r="A755" s="12" t="s">
        <v>771</v>
      </c>
      <c r="B755" s="12" t="s">
        <v>799</v>
      </c>
      <c r="C755" s="13">
        <v>0.6</v>
      </c>
      <c r="E755" s="12"/>
      <c r="F755" s="12"/>
      <c r="G755" s="12"/>
    </row>
    <row r="756" spans="1:7" x14ac:dyDescent="0.2">
      <c r="A756" s="12" t="s">
        <v>771</v>
      </c>
      <c r="B756" s="12" t="s">
        <v>800</v>
      </c>
      <c r="C756" s="13">
        <v>0.42</v>
      </c>
      <c r="E756" s="12"/>
      <c r="F756" s="12"/>
      <c r="G756" s="12"/>
    </row>
    <row r="757" spans="1:7" x14ac:dyDescent="0.2">
      <c r="A757" s="12" t="s">
        <v>771</v>
      </c>
      <c r="B757" s="12" t="s">
        <v>801</v>
      </c>
      <c r="C757" s="13">
        <v>0.42</v>
      </c>
      <c r="E757" s="12"/>
      <c r="F757" s="12"/>
      <c r="G757" s="12"/>
    </row>
    <row r="758" spans="1:7" x14ac:dyDescent="0.2">
      <c r="A758" s="12" t="s">
        <v>771</v>
      </c>
      <c r="B758" s="12" t="s">
        <v>802</v>
      </c>
      <c r="C758" s="13">
        <v>0.42</v>
      </c>
      <c r="E758" s="12"/>
      <c r="F758" s="12"/>
      <c r="G758" s="12"/>
    </row>
    <row r="759" spans="1:7" x14ac:dyDescent="0.2">
      <c r="A759" s="12" t="s">
        <v>771</v>
      </c>
      <c r="B759" s="12" t="s">
        <v>803</v>
      </c>
      <c r="C759" s="13">
        <v>0.5</v>
      </c>
      <c r="E759" s="12"/>
      <c r="F759" s="12"/>
      <c r="G759" s="12"/>
    </row>
    <row r="760" spans="1:7" x14ac:dyDescent="0.2">
      <c r="A760" s="12" t="s">
        <v>771</v>
      </c>
      <c r="B760" s="12" t="s">
        <v>804</v>
      </c>
      <c r="C760" s="13">
        <v>0.5</v>
      </c>
      <c r="E760" s="12"/>
      <c r="F760" s="12"/>
      <c r="G760" s="12"/>
    </row>
    <row r="761" spans="1:7" x14ac:dyDescent="0.2">
      <c r="A761" s="12" t="s">
        <v>771</v>
      </c>
      <c r="B761" s="12" t="s">
        <v>805</v>
      </c>
      <c r="C761" s="13">
        <v>0.6</v>
      </c>
      <c r="E761" s="12"/>
      <c r="F761" s="12"/>
      <c r="G761" s="12"/>
    </row>
    <row r="762" spans="1:7" x14ac:dyDescent="0.2">
      <c r="A762" s="12" t="s">
        <v>771</v>
      </c>
      <c r="B762" s="12" t="s">
        <v>806</v>
      </c>
      <c r="C762" s="13">
        <v>0.42</v>
      </c>
      <c r="E762" s="12"/>
      <c r="F762" s="12"/>
      <c r="G762" s="12"/>
    </row>
    <row r="763" spans="1:7" x14ac:dyDescent="0.2">
      <c r="A763" s="12" t="s">
        <v>771</v>
      </c>
      <c r="B763" s="12" t="s">
        <v>807</v>
      </c>
      <c r="C763" s="13">
        <v>0.42</v>
      </c>
      <c r="E763" s="12"/>
      <c r="F763" s="12"/>
      <c r="G763" s="12"/>
    </row>
    <row r="764" spans="1:7" x14ac:dyDescent="0.2">
      <c r="A764" s="12" t="s">
        <v>771</v>
      </c>
      <c r="B764" s="12" t="s">
        <v>808</v>
      </c>
      <c r="C764" s="13">
        <v>0.6</v>
      </c>
      <c r="E764" s="12"/>
      <c r="F764" s="12"/>
      <c r="G764" s="12"/>
    </row>
    <row r="765" spans="1:7" x14ac:dyDescent="0.2">
      <c r="A765" s="12" t="s">
        <v>771</v>
      </c>
      <c r="B765" s="12" t="s">
        <v>809</v>
      </c>
      <c r="C765" s="13">
        <v>0.5</v>
      </c>
      <c r="E765" s="12"/>
      <c r="F765" s="12"/>
      <c r="G765" s="12"/>
    </row>
    <row r="766" spans="1:7" x14ac:dyDescent="0.2">
      <c r="A766" s="12" t="s">
        <v>771</v>
      </c>
      <c r="B766" s="12" t="s">
        <v>27</v>
      </c>
      <c r="C766" s="13">
        <v>0.35</v>
      </c>
      <c r="E766" s="12"/>
      <c r="F766" s="12"/>
      <c r="G766" s="12"/>
    </row>
    <row r="767" spans="1:7" x14ac:dyDescent="0.2">
      <c r="A767" s="12" t="s">
        <v>771</v>
      </c>
      <c r="B767" s="12" t="s">
        <v>810</v>
      </c>
      <c r="C767" s="13">
        <v>0.42</v>
      </c>
      <c r="E767" s="12"/>
      <c r="F767" s="12"/>
      <c r="G767" s="12"/>
    </row>
    <row r="768" spans="1:7" x14ac:dyDescent="0.2">
      <c r="A768" s="12" t="s">
        <v>771</v>
      </c>
      <c r="B768" s="12" t="s">
        <v>811</v>
      </c>
      <c r="C768" s="13">
        <v>0.42</v>
      </c>
      <c r="E768" s="12"/>
      <c r="F768" s="12"/>
      <c r="G768" s="12"/>
    </row>
    <row r="769" spans="1:7" x14ac:dyDescent="0.2">
      <c r="A769" s="12" t="s">
        <v>771</v>
      </c>
      <c r="B769" s="12" t="s">
        <v>812</v>
      </c>
      <c r="C769" s="13">
        <v>0.42</v>
      </c>
      <c r="E769" s="12"/>
      <c r="F769" s="12"/>
      <c r="G769" s="12"/>
    </row>
    <row r="770" spans="1:7" x14ac:dyDescent="0.2">
      <c r="A770" s="12" t="s">
        <v>771</v>
      </c>
      <c r="B770" s="12" t="s">
        <v>813</v>
      </c>
      <c r="C770" s="13">
        <v>0.6</v>
      </c>
      <c r="E770" s="12"/>
      <c r="F770" s="12"/>
      <c r="G770" s="12"/>
    </row>
    <row r="771" spans="1:7" x14ac:dyDescent="0.2">
      <c r="A771" s="12" t="s">
        <v>771</v>
      </c>
      <c r="B771" s="12" t="s">
        <v>814</v>
      </c>
      <c r="C771" s="13">
        <v>0.6</v>
      </c>
      <c r="E771" s="12"/>
      <c r="F771" s="12"/>
      <c r="G771" s="12"/>
    </row>
    <row r="772" spans="1:7" x14ac:dyDescent="0.2">
      <c r="A772" s="12" t="s">
        <v>771</v>
      </c>
      <c r="B772" s="12" t="s">
        <v>815</v>
      </c>
      <c r="C772" s="13">
        <v>0.42</v>
      </c>
      <c r="E772" s="12"/>
      <c r="F772" s="12"/>
      <c r="G772" s="12"/>
    </row>
    <row r="773" spans="1:7" x14ac:dyDescent="0.2">
      <c r="A773" s="12" t="s">
        <v>771</v>
      </c>
      <c r="B773" s="12" t="s">
        <v>816</v>
      </c>
      <c r="C773" s="13">
        <v>0.6</v>
      </c>
      <c r="E773" s="12"/>
      <c r="F773" s="12"/>
      <c r="G773" s="12"/>
    </row>
    <row r="774" spans="1:7" x14ac:dyDescent="0.2">
      <c r="A774" s="12" t="s">
        <v>771</v>
      </c>
      <c r="B774" s="12" t="s">
        <v>817</v>
      </c>
      <c r="C774" s="13">
        <v>0.42</v>
      </c>
      <c r="E774" s="12"/>
      <c r="F774" s="12"/>
      <c r="G774" s="12"/>
    </row>
    <row r="775" spans="1:7" x14ac:dyDescent="0.2">
      <c r="A775" s="12" t="s">
        <v>771</v>
      </c>
      <c r="B775" s="12" t="s">
        <v>818</v>
      </c>
      <c r="C775" s="13">
        <v>0.42</v>
      </c>
      <c r="E775" s="12"/>
      <c r="F775" s="12"/>
      <c r="G775" s="12"/>
    </row>
    <row r="776" spans="1:7" x14ac:dyDescent="0.2">
      <c r="A776" s="12" t="s">
        <v>771</v>
      </c>
      <c r="B776" s="12" t="s">
        <v>819</v>
      </c>
      <c r="C776" s="13">
        <v>0.42</v>
      </c>
      <c r="E776" s="12"/>
      <c r="F776" s="12"/>
      <c r="G776" s="12"/>
    </row>
    <row r="777" spans="1:7" x14ac:dyDescent="0.2">
      <c r="A777" s="12" t="s">
        <v>771</v>
      </c>
      <c r="B777" s="12" t="s">
        <v>820</v>
      </c>
      <c r="C777" s="13">
        <v>0.42</v>
      </c>
      <c r="E777" s="12"/>
      <c r="F777" s="12"/>
      <c r="G777" s="12"/>
    </row>
    <row r="778" spans="1:7" x14ac:dyDescent="0.2">
      <c r="A778" s="12" t="s">
        <v>821</v>
      </c>
      <c r="B778" s="12" t="s">
        <v>822</v>
      </c>
      <c r="C778" s="13">
        <v>0.5</v>
      </c>
      <c r="E778" s="12"/>
      <c r="F778" s="12"/>
      <c r="G778" s="12"/>
    </row>
    <row r="779" spans="1:7" x14ac:dyDescent="0.2">
      <c r="A779" s="12" t="s">
        <v>821</v>
      </c>
      <c r="B779" s="12" t="s">
        <v>27</v>
      </c>
      <c r="C779" s="13">
        <v>0.5</v>
      </c>
      <c r="E779" s="12"/>
      <c r="F779" s="12"/>
      <c r="G779" s="12"/>
    </row>
    <row r="780" spans="1:7" x14ac:dyDescent="0.2">
      <c r="A780" s="12" t="s">
        <v>823</v>
      </c>
      <c r="B780" s="12" t="s">
        <v>27</v>
      </c>
      <c r="C780" s="13">
        <v>0</v>
      </c>
      <c r="E780" s="12"/>
      <c r="F780" s="12"/>
      <c r="G780" s="12"/>
    </row>
    <row r="781" spans="1:7" x14ac:dyDescent="0.2">
      <c r="A781" s="12" t="s">
        <v>823</v>
      </c>
      <c r="B781" s="12" t="s">
        <v>824</v>
      </c>
      <c r="C781" s="13">
        <v>0</v>
      </c>
      <c r="E781" s="12"/>
      <c r="F781" s="12"/>
      <c r="G781" s="12"/>
    </row>
    <row r="782" spans="1:7" x14ac:dyDescent="0.2">
      <c r="A782" s="12" t="s">
        <v>825</v>
      </c>
      <c r="B782" s="12" t="s">
        <v>826</v>
      </c>
      <c r="C782" s="13">
        <v>0.2</v>
      </c>
      <c r="E782" s="12"/>
      <c r="F782" s="12"/>
      <c r="G782" s="12"/>
    </row>
    <row r="783" spans="1:7" x14ac:dyDescent="0.2">
      <c r="A783" s="12" t="s">
        <v>827</v>
      </c>
      <c r="B783" s="12" t="s">
        <v>828</v>
      </c>
      <c r="C783" s="13">
        <v>0</v>
      </c>
      <c r="E783" s="12"/>
      <c r="F783" s="12"/>
      <c r="G783" s="12"/>
    </row>
    <row r="784" spans="1:7" x14ac:dyDescent="0.2">
      <c r="A784" s="12" t="s">
        <v>827</v>
      </c>
      <c r="B784" s="12" t="s">
        <v>27</v>
      </c>
      <c r="C784" s="13">
        <v>0</v>
      </c>
      <c r="E784" s="12"/>
      <c r="F784" s="12"/>
      <c r="G784" s="12"/>
    </row>
    <row r="785" spans="1:7" x14ac:dyDescent="0.2">
      <c r="A785" s="12" t="s">
        <v>829</v>
      </c>
      <c r="B785" s="12" t="s">
        <v>830</v>
      </c>
      <c r="C785" s="13">
        <v>0</v>
      </c>
      <c r="E785" s="12"/>
      <c r="F785" s="12"/>
      <c r="G785" s="12"/>
    </row>
    <row r="786" spans="1:7" x14ac:dyDescent="0.2">
      <c r="A786" s="12" t="s">
        <v>829</v>
      </c>
      <c r="B786" s="12" t="s">
        <v>831</v>
      </c>
      <c r="C786" s="13">
        <v>0.05</v>
      </c>
      <c r="E786" s="12"/>
      <c r="F786" s="12"/>
      <c r="G786" s="12"/>
    </row>
    <row r="787" spans="1:7" x14ac:dyDescent="0.2">
      <c r="A787" s="12" t="s">
        <v>829</v>
      </c>
      <c r="B787" s="12" t="s">
        <v>27</v>
      </c>
      <c r="C787" s="13">
        <v>0</v>
      </c>
      <c r="E787" s="12"/>
      <c r="F787" s="12"/>
      <c r="G787" s="12"/>
    </row>
    <row r="788" spans="1:7" x14ac:dyDescent="0.2">
      <c r="A788" s="12" t="s">
        <v>832</v>
      </c>
      <c r="B788" s="12" t="s">
        <v>27</v>
      </c>
      <c r="C788" s="13">
        <v>0</v>
      </c>
      <c r="E788" s="12"/>
      <c r="F788" s="12"/>
      <c r="G788" s="12"/>
    </row>
    <row r="789" spans="1:7" x14ac:dyDescent="0.2">
      <c r="A789" s="12" t="s">
        <v>832</v>
      </c>
      <c r="B789" s="12" t="s">
        <v>833</v>
      </c>
      <c r="C789" s="13">
        <v>0</v>
      </c>
      <c r="E789" s="12"/>
      <c r="F789" s="12"/>
      <c r="G789" s="12"/>
    </row>
    <row r="790" spans="1:7" x14ac:dyDescent="0.2">
      <c r="A790" s="12" t="s">
        <v>834</v>
      </c>
      <c r="B790" s="12" t="s">
        <v>835</v>
      </c>
      <c r="C790" s="13">
        <v>0.05</v>
      </c>
      <c r="E790" s="12"/>
      <c r="F790" s="12"/>
      <c r="G790" s="12"/>
    </row>
    <row r="791" spans="1:7" x14ac:dyDescent="0.2">
      <c r="A791" s="12" t="s">
        <v>834</v>
      </c>
      <c r="B791" s="12" t="s">
        <v>27</v>
      </c>
      <c r="C791" s="13">
        <v>0.05</v>
      </c>
      <c r="E791" s="12"/>
      <c r="F791" s="12"/>
      <c r="G791" s="12"/>
    </row>
    <row r="792" spans="1:7" x14ac:dyDescent="0.2">
      <c r="A792" s="12" t="s">
        <v>836</v>
      </c>
      <c r="B792" s="12" t="s">
        <v>27</v>
      </c>
      <c r="C792" s="13">
        <v>0.05</v>
      </c>
    </row>
  </sheetData>
  <autoFilter ref="A2:C2" xr:uid="{06D27C00-1F40-AF4C-887C-04F0328DAEAC}">
    <sortState xmlns:xlrd2="http://schemas.microsoft.com/office/spreadsheetml/2017/richdata2" ref="A3:C792">
      <sortCondition ref="A2:A792"/>
    </sortState>
  </autoFilter>
  <mergeCells count="2">
    <mergeCell ref="E1:E2"/>
    <mergeCell ref="F1:F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9956A-550A-2848-B3EA-389D9E8D4B64}">
  <sheetPr codeName="Sheet9"/>
  <dimension ref="C1:R106"/>
  <sheetViews>
    <sheetView workbookViewId="0">
      <selection activeCell="L12" sqref="L12"/>
    </sheetView>
  </sheetViews>
  <sheetFormatPr baseColWidth="10" defaultRowHeight="16" x14ac:dyDescent="0.2"/>
  <cols>
    <col min="4" max="4" width="20.83203125" customWidth="1"/>
    <col min="11" max="11" width="22" customWidth="1"/>
  </cols>
  <sheetData>
    <row r="1" spans="3:12" x14ac:dyDescent="0.2">
      <c r="C1" s="26" t="s">
        <v>1</v>
      </c>
      <c r="D1" s="27">
        <v>1</v>
      </c>
      <c r="E1" s="27">
        <v>2</v>
      </c>
      <c r="F1" s="27">
        <v>3</v>
      </c>
      <c r="G1" s="27">
        <v>4</v>
      </c>
      <c r="H1" s="27">
        <v>5</v>
      </c>
      <c r="I1" s="27">
        <v>6</v>
      </c>
      <c r="J1" s="28"/>
    </row>
    <row r="2" spans="3:12" ht="17" thickBot="1" x14ac:dyDescent="0.25">
      <c r="C2" s="29">
        <v>1000</v>
      </c>
      <c r="D2" s="20">
        <v>23100</v>
      </c>
      <c r="E2" s="20">
        <v>26000</v>
      </c>
      <c r="F2" s="20">
        <v>28900</v>
      </c>
      <c r="G2" s="20">
        <v>30300</v>
      </c>
      <c r="H2" s="20">
        <v>33200</v>
      </c>
      <c r="I2" s="20">
        <v>34700</v>
      </c>
      <c r="J2" s="28"/>
    </row>
    <row r="3" spans="3:12" ht="17" thickBot="1" x14ac:dyDescent="0.25">
      <c r="C3" s="29">
        <v>28000</v>
      </c>
      <c r="D3" s="20">
        <v>23100</v>
      </c>
      <c r="E3" s="20">
        <v>26000</v>
      </c>
      <c r="F3" s="20">
        <v>28900</v>
      </c>
      <c r="G3" s="20">
        <v>30300</v>
      </c>
      <c r="H3" s="20">
        <v>33200</v>
      </c>
      <c r="I3" s="20">
        <v>34700</v>
      </c>
      <c r="J3" s="28"/>
    </row>
    <row r="4" spans="3:12" ht="26" customHeight="1" thickBot="1" x14ac:dyDescent="0.25">
      <c r="C4" s="29">
        <v>30000</v>
      </c>
      <c r="D4" s="20">
        <v>23100</v>
      </c>
      <c r="E4" s="20">
        <v>26000</v>
      </c>
      <c r="F4" s="20">
        <v>28900</v>
      </c>
      <c r="G4" s="20">
        <v>30300</v>
      </c>
      <c r="H4" s="20">
        <v>33200</v>
      </c>
      <c r="I4" s="20">
        <v>34700</v>
      </c>
      <c r="J4" s="28"/>
      <c r="L4" t="s">
        <v>875</v>
      </c>
    </row>
    <row r="5" spans="3:12" ht="22" customHeight="1" thickBot="1" x14ac:dyDescent="0.25">
      <c r="C5" s="29">
        <v>33000</v>
      </c>
      <c r="D5" s="20">
        <v>23100</v>
      </c>
      <c r="E5" s="20">
        <v>26000</v>
      </c>
      <c r="F5" s="20">
        <v>28900</v>
      </c>
      <c r="G5" s="20">
        <v>30300</v>
      </c>
      <c r="H5" s="20">
        <v>33200</v>
      </c>
      <c r="I5" s="20">
        <v>34700</v>
      </c>
      <c r="J5" s="28"/>
      <c r="L5" t="s">
        <v>876</v>
      </c>
    </row>
    <row r="6" spans="3:12" ht="17" thickBot="1" x14ac:dyDescent="0.25">
      <c r="C6" s="29">
        <v>36000</v>
      </c>
      <c r="D6" s="20">
        <v>23100</v>
      </c>
      <c r="E6" s="20">
        <v>26000</v>
      </c>
      <c r="F6" s="20">
        <v>28900</v>
      </c>
      <c r="G6" s="20">
        <v>30300</v>
      </c>
      <c r="H6" s="20">
        <v>33200</v>
      </c>
      <c r="I6" s="20">
        <v>34700</v>
      </c>
      <c r="J6" s="28"/>
      <c r="L6" t="s">
        <v>877</v>
      </c>
    </row>
    <row r="7" spans="3:12" ht="17" thickBot="1" x14ac:dyDescent="0.25">
      <c r="C7" s="29">
        <v>39000</v>
      </c>
      <c r="D7" s="20">
        <v>23100</v>
      </c>
      <c r="E7" s="20">
        <v>26000</v>
      </c>
      <c r="F7" s="20">
        <v>28900</v>
      </c>
      <c r="G7" s="20">
        <v>30300</v>
      </c>
      <c r="H7" s="20">
        <v>33200</v>
      </c>
      <c r="I7" s="20">
        <v>34700</v>
      </c>
      <c r="J7" s="28"/>
    </row>
    <row r="8" spans="3:12" ht="17" thickBot="1" x14ac:dyDescent="0.25">
      <c r="C8" s="30">
        <v>42000</v>
      </c>
      <c r="D8" s="20">
        <v>23800</v>
      </c>
      <c r="E8" s="20">
        <v>26800</v>
      </c>
      <c r="F8" s="20">
        <v>29800</v>
      </c>
      <c r="G8" s="20">
        <v>31300</v>
      </c>
      <c r="H8" s="20">
        <v>34200</v>
      </c>
      <c r="I8" s="20">
        <v>35700</v>
      </c>
      <c r="J8" s="28"/>
    </row>
    <row r="9" spans="3:12" ht="17" thickBot="1" x14ac:dyDescent="0.25">
      <c r="C9" s="30">
        <v>45000</v>
      </c>
      <c r="D9" s="20">
        <v>24500</v>
      </c>
      <c r="E9" s="20">
        <v>27600</v>
      </c>
      <c r="F9" s="20">
        <v>30700</v>
      </c>
      <c r="G9" s="20">
        <v>32200</v>
      </c>
      <c r="H9" s="20">
        <v>35300</v>
      </c>
      <c r="I9" s="20">
        <v>36800</v>
      </c>
      <c r="J9" s="28"/>
    </row>
    <row r="10" spans="3:12" ht="17" thickBot="1" x14ac:dyDescent="0.25">
      <c r="C10" s="30">
        <v>48000</v>
      </c>
      <c r="D10" s="20">
        <v>25200</v>
      </c>
      <c r="E10" s="20">
        <v>28400</v>
      </c>
      <c r="F10" s="20">
        <v>31600</v>
      </c>
      <c r="G10" s="20">
        <v>33100</v>
      </c>
      <c r="H10" s="20">
        <v>36300</v>
      </c>
      <c r="I10" s="20">
        <v>37900</v>
      </c>
      <c r="J10" s="28"/>
      <c r="K10" t="s">
        <v>910</v>
      </c>
      <c r="L10">
        <f>_xlfn.XLOOKUP(Calculator!I16,'Spendable Income Table'!C2:C29,'Spendable Income Table'!C2:C29,,-1)</f>
        <v>59000</v>
      </c>
    </row>
    <row r="11" spans="3:12" ht="17" thickBot="1" x14ac:dyDescent="0.25">
      <c r="C11" s="30">
        <v>51000</v>
      </c>
      <c r="D11" s="20">
        <v>26100</v>
      </c>
      <c r="E11" s="20">
        <v>29300</v>
      </c>
      <c r="F11" s="20">
        <v>32600</v>
      </c>
      <c r="G11" s="20">
        <v>34200</v>
      </c>
      <c r="H11" s="20">
        <v>37500</v>
      </c>
      <c r="I11" s="20">
        <v>39100</v>
      </c>
      <c r="J11" s="28"/>
      <c r="K11" t="s">
        <v>911</v>
      </c>
      <c r="L11" cm="1">
        <f t="array" ref="L11">INDEX('Spendable Income Table'!$D$2:$I$29,
       MATCH(L10,'Spendable Income Table'!$C$2:$C$29,1),
       _xlfn.NUMBERVALUE(Calculator!F18))</f>
        <v>27900</v>
      </c>
    </row>
    <row r="12" spans="3:12" ht="17" thickBot="1" x14ac:dyDescent="0.25">
      <c r="C12" s="30">
        <v>55000</v>
      </c>
      <c r="D12" s="20">
        <v>27000</v>
      </c>
      <c r="E12" s="20">
        <v>30400</v>
      </c>
      <c r="F12" s="20">
        <v>33700</v>
      </c>
      <c r="G12" s="20">
        <v>35400</v>
      </c>
      <c r="H12" s="20">
        <v>38800</v>
      </c>
      <c r="I12" s="20">
        <v>40500</v>
      </c>
      <c r="J12" s="28"/>
      <c r="K12" t="s">
        <v>912</v>
      </c>
      <c r="L12">
        <f>_xlfn.XLOOKUP(Calculator!E18,COLA!B:B,COLA!C:C)</f>
        <v>0.6</v>
      </c>
    </row>
    <row r="13" spans="3:12" ht="17" thickBot="1" x14ac:dyDescent="0.25">
      <c r="C13" s="30">
        <v>59000</v>
      </c>
      <c r="D13" s="20">
        <v>27900</v>
      </c>
      <c r="E13" s="20">
        <v>31400</v>
      </c>
      <c r="F13" s="20">
        <v>34900</v>
      </c>
      <c r="G13" s="20">
        <v>36600</v>
      </c>
      <c r="H13" s="20">
        <v>40100</v>
      </c>
      <c r="I13" s="20">
        <v>41900</v>
      </c>
      <c r="J13" s="28"/>
      <c r="K13" t="s">
        <v>913</v>
      </c>
      <c r="L13">
        <f>L11*L12</f>
        <v>16740</v>
      </c>
    </row>
    <row r="14" spans="3:12" ht="17" thickBot="1" x14ac:dyDescent="0.25">
      <c r="C14" s="30">
        <v>63000</v>
      </c>
      <c r="D14" s="20">
        <v>28800</v>
      </c>
      <c r="E14" s="20">
        <v>32400</v>
      </c>
      <c r="F14" s="20">
        <v>36000</v>
      </c>
      <c r="G14" s="20">
        <v>37800</v>
      </c>
      <c r="H14" s="20">
        <v>41400</v>
      </c>
      <c r="I14" s="20">
        <v>43200</v>
      </c>
      <c r="J14" s="28"/>
    </row>
    <row r="15" spans="3:12" ht="17" thickBot="1" x14ac:dyDescent="0.25">
      <c r="C15" s="30">
        <v>67000</v>
      </c>
      <c r="D15" s="20">
        <v>29700</v>
      </c>
      <c r="E15" s="20">
        <v>33500</v>
      </c>
      <c r="F15" s="20">
        <v>37200</v>
      </c>
      <c r="G15" s="20">
        <v>39000</v>
      </c>
      <c r="H15" s="20">
        <v>42700</v>
      </c>
      <c r="I15" s="20">
        <v>44600</v>
      </c>
      <c r="J15" s="28"/>
    </row>
    <row r="16" spans="3:12" ht="17" thickBot="1" x14ac:dyDescent="0.25">
      <c r="C16" s="30">
        <v>71000</v>
      </c>
      <c r="D16" s="20">
        <v>30600</v>
      </c>
      <c r="E16" s="20">
        <v>34500</v>
      </c>
      <c r="F16" s="20">
        <v>38300</v>
      </c>
      <c r="G16" s="20">
        <v>40200</v>
      </c>
      <c r="H16" s="20">
        <v>44000</v>
      </c>
      <c r="I16" s="20">
        <v>46000</v>
      </c>
      <c r="J16" s="28"/>
    </row>
    <row r="17" spans="3:10" ht="17" thickBot="1" x14ac:dyDescent="0.25">
      <c r="C17" s="30">
        <v>75000</v>
      </c>
      <c r="D17" s="20">
        <v>31600</v>
      </c>
      <c r="E17" s="20">
        <v>35600</v>
      </c>
      <c r="F17" s="20">
        <v>39500</v>
      </c>
      <c r="G17" s="20">
        <v>41500</v>
      </c>
      <c r="H17" s="20">
        <v>45500</v>
      </c>
      <c r="I17" s="20">
        <v>47500</v>
      </c>
      <c r="J17" s="28"/>
    </row>
    <row r="18" spans="3:10" ht="17" thickBot="1" x14ac:dyDescent="0.25">
      <c r="C18" s="30">
        <v>80000</v>
      </c>
      <c r="D18" s="22">
        <v>32700</v>
      </c>
      <c r="E18" s="20">
        <v>36800</v>
      </c>
      <c r="F18" s="20">
        <v>40900</v>
      </c>
      <c r="G18" s="20">
        <v>43000</v>
      </c>
      <c r="H18" s="20">
        <v>47100</v>
      </c>
      <c r="I18" s="20">
        <v>49100</v>
      </c>
      <c r="J18" s="28"/>
    </row>
    <row r="19" spans="3:10" ht="17" thickBot="1" x14ac:dyDescent="0.25">
      <c r="C19" s="30">
        <v>85000</v>
      </c>
      <c r="D19" s="22">
        <v>33800</v>
      </c>
      <c r="E19" s="20">
        <v>38100</v>
      </c>
      <c r="F19" s="20">
        <v>42300</v>
      </c>
      <c r="G19" s="20">
        <v>44400</v>
      </c>
      <c r="H19" s="20">
        <v>48600</v>
      </c>
      <c r="I19" s="20">
        <v>50800</v>
      </c>
      <c r="J19" s="28"/>
    </row>
    <row r="20" spans="3:10" ht="17" thickBot="1" x14ac:dyDescent="0.25">
      <c r="C20" s="30">
        <v>90000</v>
      </c>
      <c r="D20" s="20">
        <v>34900</v>
      </c>
      <c r="E20" s="20">
        <v>39300</v>
      </c>
      <c r="F20" s="20">
        <v>43700</v>
      </c>
      <c r="G20" s="20">
        <v>45800</v>
      </c>
      <c r="H20" s="20">
        <v>50200</v>
      </c>
      <c r="I20" s="20">
        <v>52400</v>
      </c>
      <c r="J20" s="28"/>
    </row>
    <row r="21" spans="3:10" ht="17" thickBot="1" x14ac:dyDescent="0.25">
      <c r="C21" s="30">
        <v>95000</v>
      </c>
      <c r="D21" s="20">
        <v>36000</v>
      </c>
      <c r="E21" s="20">
        <v>40500</v>
      </c>
      <c r="F21" s="20">
        <v>45000</v>
      </c>
      <c r="G21" s="20">
        <v>47200</v>
      </c>
      <c r="H21" s="20">
        <v>51700</v>
      </c>
      <c r="I21" s="20">
        <v>54000</v>
      </c>
      <c r="J21" s="28"/>
    </row>
    <row r="22" spans="3:10" ht="17" thickBot="1" x14ac:dyDescent="0.25">
      <c r="C22" s="30">
        <v>100000</v>
      </c>
      <c r="D22" s="20">
        <v>37200</v>
      </c>
      <c r="E22" s="20">
        <v>41800</v>
      </c>
      <c r="F22" s="20">
        <v>46400</v>
      </c>
      <c r="G22" s="20">
        <v>48800</v>
      </c>
      <c r="H22" s="20">
        <v>53400</v>
      </c>
      <c r="I22" s="20">
        <v>55700</v>
      </c>
      <c r="J22" s="28"/>
    </row>
    <row r="23" spans="3:10" ht="17" thickBot="1" x14ac:dyDescent="0.25">
      <c r="C23" s="30">
        <v>106000</v>
      </c>
      <c r="D23" s="20">
        <v>38400</v>
      </c>
      <c r="E23" s="20">
        <v>43200</v>
      </c>
      <c r="F23" s="20">
        <v>48000</v>
      </c>
      <c r="G23" s="20">
        <v>50400</v>
      </c>
      <c r="H23" s="20">
        <v>55200</v>
      </c>
      <c r="I23" s="20">
        <v>57600</v>
      </c>
      <c r="J23" s="28"/>
    </row>
    <row r="24" spans="3:10" ht="17" thickBot="1" x14ac:dyDescent="0.25">
      <c r="C24" s="30">
        <v>112000</v>
      </c>
      <c r="D24" s="20">
        <v>39700</v>
      </c>
      <c r="E24" s="20">
        <v>44600</v>
      </c>
      <c r="F24" s="20">
        <v>49600</v>
      </c>
      <c r="G24" s="20">
        <v>52000</v>
      </c>
      <c r="H24" s="20">
        <v>57000</v>
      </c>
      <c r="I24" s="20">
        <v>59500</v>
      </c>
      <c r="J24" s="28"/>
    </row>
    <row r="25" spans="3:10" ht="17" thickBot="1" x14ac:dyDescent="0.25">
      <c r="C25" s="30">
        <v>118000</v>
      </c>
      <c r="D25" s="20">
        <v>41000</v>
      </c>
      <c r="E25" s="20">
        <v>46100</v>
      </c>
      <c r="F25" s="20">
        <v>51200</v>
      </c>
      <c r="G25" s="20">
        <v>53800</v>
      </c>
      <c r="H25" s="20">
        <v>58900</v>
      </c>
      <c r="I25" s="20">
        <v>61500</v>
      </c>
      <c r="J25" s="28"/>
    </row>
    <row r="26" spans="3:10" ht="17" thickBot="1" x14ac:dyDescent="0.25">
      <c r="C26" s="30">
        <v>125000</v>
      </c>
      <c r="D26" s="20">
        <v>42400</v>
      </c>
      <c r="E26" s="20">
        <v>47700</v>
      </c>
      <c r="F26" s="20">
        <v>53000</v>
      </c>
      <c r="G26" s="20">
        <v>55600</v>
      </c>
      <c r="H26" s="20">
        <v>60900</v>
      </c>
      <c r="I26" s="20">
        <v>63600</v>
      </c>
      <c r="J26" s="28"/>
    </row>
    <row r="27" spans="3:10" ht="17" thickBot="1" x14ac:dyDescent="0.25">
      <c r="C27" s="30">
        <v>132000</v>
      </c>
      <c r="D27" s="20">
        <v>43800</v>
      </c>
      <c r="E27" s="20">
        <v>49200</v>
      </c>
      <c r="F27" s="20">
        <v>54700</v>
      </c>
      <c r="G27" s="20">
        <v>57400</v>
      </c>
      <c r="H27" s="20">
        <v>62900</v>
      </c>
      <c r="I27" s="20">
        <v>65700</v>
      </c>
      <c r="J27" s="28"/>
    </row>
    <row r="28" spans="3:10" ht="17" thickBot="1" x14ac:dyDescent="0.25">
      <c r="C28" s="31">
        <v>139000</v>
      </c>
      <c r="D28" s="32">
        <v>45100</v>
      </c>
      <c r="E28" s="32">
        <v>50800</v>
      </c>
      <c r="F28" s="32">
        <v>56400</v>
      </c>
      <c r="G28" s="32">
        <v>59200</v>
      </c>
      <c r="H28" s="32">
        <v>64900</v>
      </c>
      <c r="I28" s="32">
        <v>67700</v>
      </c>
      <c r="J28" s="28"/>
    </row>
    <row r="29" spans="3:10" ht="17" thickBot="1" x14ac:dyDescent="0.25">
      <c r="C29" s="30">
        <v>146000</v>
      </c>
      <c r="D29" s="32">
        <v>46500</v>
      </c>
      <c r="E29" s="32">
        <v>52300</v>
      </c>
      <c r="F29" s="32">
        <v>58100</v>
      </c>
      <c r="G29" s="32">
        <v>61000</v>
      </c>
      <c r="H29" s="32">
        <v>66800</v>
      </c>
      <c r="I29" s="32">
        <v>69700</v>
      </c>
      <c r="J29" s="28"/>
    </row>
    <row r="74" spans="12:18" ht="17" thickBot="1" x14ac:dyDescent="0.25"/>
    <row r="75" spans="12:18" ht="17" thickBot="1" x14ac:dyDescent="0.25">
      <c r="L75" s="145" t="s">
        <v>842</v>
      </c>
      <c r="M75" s="146"/>
      <c r="N75" s="146"/>
      <c r="O75" s="146"/>
      <c r="P75" s="146"/>
      <c r="Q75" s="146"/>
      <c r="R75" s="147"/>
    </row>
    <row r="76" spans="12:18" ht="17" thickBot="1" x14ac:dyDescent="0.25">
      <c r="L76" s="148" t="s">
        <v>843</v>
      </c>
      <c r="M76" s="150" t="s">
        <v>844</v>
      </c>
      <c r="N76" s="151"/>
      <c r="O76" s="151"/>
      <c r="P76" s="151"/>
      <c r="Q76" s="151"/>
      <c r="R76" s="152"/>
    </row>
    <row r="77" spans="12:18" ht="17" thickBot="1" x14ac:dyDescent="0.25">
      <c r="L77" s="149"/>
      <c r="M77" s="14">
        <v>1</v>
      </c>
      <c r="N77" s="14">
        <v>2</v>
      </c>
      <c r="O77" s="14">
        <v>3</v>
      </c>
      <c r="P77" s="14">
        <v>4</v>
      </c>
      <c r="Q77" s="14">
        <v>5</v>
      </c>
      <c r="R77" s="14">
        <v>6</v>
      </c>
    </row>
    <row r="78" spans="12:18" ht="17" thickBot="1" x14ac:dyDescent="0.25">
      <c r="L78" s="15"/>
      <c r="M78" s="16"/>
      <c r="N78" s="16"/>
      <c r="O78" s="16"/>
      <c r="P78" s="16"/>
      <c r="Q78" s="16"/>
      <c r="R78" s="16"/>
    </row>
    <row r="79" spans="12:18" ht="29" thickBot="1" x14ac:dyDescent="0.25">
      <c r="L79" s="17" t="s">
        <v>845</v>
      </c>
      <c r="M79" s="18">
        <v>46500</v>
      </c>
      <c r="N79" s="18">
        <v>52300</v>
      </c>
      <c r="O79" s="18">
        <v>58100</v>
      </c>
      <c r="P79" s="18">
        <v>61000</v>
      </c>
      <c r="Q79" s="18">
        <v>66800</v>
      </c>
      <c r="R79" s="18">
        <v>69700</v>
      </c>
    </row>
    <row r="80" spans="12:18" ht="29" thickBot="1" x14ac:dyDescent="0.25">
      <c r="L80" s="17" t="s">
        <v>846</v>
      </c>
      <c r="M80" s="18">
        <v>45100</v>
      </c>
      <c r="N80" s="18">
        <v>50800</v>
      </c>
      <c r="O80" s="18">
        <v>56400</v>
      </c>
      <c r="P80" s="18">
        <v>59200</v>
      </c>
      <c r="Q80" s="18">
        <v>64900</v>
      </c>
      <c r="R80" s="18">
        <v>67700</v>
      </c>
    </row>
    <row r="81" spans="12:18" ht="17" thickBot="1" x14ac:dyDescent="0.25">
      <c r="L81" s="19" t="s">
        <v>847</v>
      </c>
      <c r="M81" s="20">
        <v>43800</v>
      </c>
      <c r="N81" s="20">
        <v>49200</v>
      </c>
      <c r="O81" s="20">
        <v>54700</v>
      </c>
      <c r="P81" s="20">
        <v>57400</v>
      </c>
      <c r="Q81" s="20">
        <v>62900</v>
      </c>
      <c r="R81" s="20">
        <v>65700</v>
      </c>
    </row>
    <row r="82" spans="12:18" ht="17" thickBot="1" x14ac:dyDescent="0.25">
      <c r="L82" s="19" t="s">
        <v>848</v>
      </c>
      <c r="M82" s="20">
        <v>42400</v>
      </c>
      <c r="N82" s="20">
        <v>47700</v>
      </c>
      <c r="O82" s="20">
        <v>53000</v>
      </c>
      <c r="P82" s="20">
        <v>55600</v>
      </c>
      <c r="Q82" s="20">
        <v>60900</v>
      </c>
      <c r="R82" s="20">
        <v>63600</v>
      </c>
    </row>
    <row r="83" spans="12:18" ht="17" thickBot="1" x14ac:dyDescent="0.25">
      <c r="L83" s="19" t="s">
        <v>849</v>
      </c>
      <c r="M83" s="20">
        <v>41000</v>
      </c>
      <c r="N83" s="20">
        <v>46100</v>
      </c>
      <c r="O83" s="20">
        <v>51200</v>
      </c>
      <c r="P83" s="20">
        <v>53800</v>
      </c>
      <c r="Q83" s="20">
        <v>58900</v>
      </c>
      <c r="R83" s="20">
        <v>61500</v>
      </c>
    </row>
    <row r="84" spans="12:18" ht="17" thickBot="1" x14ac:dyDescent="0.25">
      <c r="L84" s="19" t="s">
        <v>850</v>
      </c>
      <c r="M84" s="20">
        <v>39700</v>
      </c>
      <c r="N84" s="20">
        <v>44600</v>
      </c>
      <c r="O84" s="20">
        <v>49600</v>
      </c>
      <c r="P84" s="20">
        <v>52000</v>
      </c>
      <c r="Q84" s="20">
        <v>57000</v>
      </c>
      <c r="R84" s="20">
        <v>59500</v>
      </c>
    </row>
    <row r="85" spans="12:18" ht="17" thickBot="1" x14ac:dyDescent="0.25">
      <c r="L85" s="19" t="s">
        <v>851</v>
      </c>
      <c r="M85" s="20">
        <v>38400</v>
      </c>
      <c r="N85" s="20">
        <v>43200</v>
      </c>
      <c r="O85" s="20">
        <v>48000</v>
      </c>
      <c r="P85" s="20">
        <v>50400</v>
      </c>
      <c r="Q85" s="20">
        <v>55200</v>
      </c>
      <c r="R85" s="20">
        <v>57600</v>
      </c>
    </row>
    <row r="86" spans="12:18" ht="17" thickBot="1" x14ac:dyDescent="0.25">
      <c r="L86" s="19" t="s">
        <v>852</v>
      </c>
      <c r="M86" s="20">
        <v>37200</v>
      </c>
      <c r="N86" s="20">
        <v>41800</v>
      </c>
      <c r="O86" s="20">
        <v>46400</v>
      </c>
      <c r="P86" s="20">
        <v>48800</v>
      </c>
      <c r="Q86" s="20">
        <v>53400</v>
      </c>
      <c r="R86" s="20">
        <v>55700</v>
      </c>
    </row>
    <row r="87" spans="12:18" ht="17" thickBot="1" x14ac:dyDescent="0.25">
      <c r="L87" s="19" t="s">
        <v>853</v>
      </c>
      <c r="M87" s="20">
        <v>36000</v>
      </c>
      <c r="N87" s="20">
        <v>40500</v>
      </c>
      <c r="O87" s="20">
        <v>45000</v>
      </c>
      <c r="P87" s="20">
        <v>47200</v>
      </c>
      <c r="Q87" s="20">
        <v>51700</v>
      </c>
      <c r="R87" s="20">
        <v>54000</v>
      </c>
    </row>
    <row r="88" spans="12:18" ht="17" thickBot="1" x14ac:dyDescent="0.25">
      <c r="L88" s="19" t="s">
        <v>854</v>
      </c>
      <c r="M88" s="20">
        <v>34900</v>
      </c>
      <c r="N88" s="20">
        <v>39300</v>
      </c>
      <c r="O88" s="20">
        <v>43700</v>
      </c>
      <c r="P88" s="20">
        <v>45800</v>
      </c>
      <c r="Q88" s="20">
        <v>50200</v>
      </c>
      <c r="R88" s="20">
        <v>52400</v>
      </c>
    </row>
    <row r="89" spans="12:18" ht="17" thickBot="1" x14ac:dyDescent="0.25">
      <c r="L89" s="21" t="s">
        <v>855</v>
      </c>
      <c r="M89" s="22">
        <v>33800</v>
      </c>
      <c r="N89" s="20">
        <v>38100</v>
      </c>
      <c r="O89" s="20">
        <v>42300</v>
      </c>
      <c r="P89" s="20">
        <v>44400</v>
      </c>
      <c r="Q89" s="20">
        <v>48600</v>
      </c>
      <c r="R89" s="20">
        <v>50800</v>
      </c>
    </row>
    <row r="90" spans="12:18" ht="17" thickBot="1" x14ac:dyDescent="0.25">
      <c r="L90" s="21" t="s">
        <v>856</v>
      </c>
      <c r="M90" s="22">
        <v>32700</v>
      </c>
      <c r="N90" s="20">
        <v>36800</v>
      </c>
      <c r="O90" s="20">
        <v>40900</v>
      </c>
      <c r="P90" s="20">
        <v>43000</v>
      </c>
      <c r="Q90" s="20">
        <v>47100</v>
      </c>
      <c r="R90" s="20">
        <v>49100</v>
      </c>
    </row>
    <row r="91" spans="12:18" ht="17" thickBot="1" x14ac:dyDescent="0.25">
      <c r="L91" s="19" t="s">
        <v>857</v>
      </c>
      <c r="M91" s="20">
        <v>31600</v>
      </c>
      <c r="N91" s="20">
        <v>35600</v>
      </c>
      <c r="O91" s="20">
        <v>39500</v>
      </c>
      <c r="P91" s="20">
        <v>41500</v>
      </c>
      <c r="Q91" s="20">
        <v>45500</v>
      </c>
      <c r="R91" s="20">
        <v>47500</v>
      </c>
    </row>
    <row r="92" spans="12:18" ht="17" thickBot="1" x14ac:dyDescent="0.25">
      <c r="L92" s="19" t="s">
        <v>858</v>
      </c>
      <c r="M92" s="20">
        <v>30600</v>
      </c>
      <c r="N92" s="20">
        <v>34500</v>
      </c>
      <c r="O92" s="20">
        <v>38300</v>
      </c>
      <c r="P92" s="20">
        <v>40200</v>
      </c>
      <c r="Q92" s="20">
        <v>44000</v>
      </c>
      <c r="R92" s="20">
        <v>46000</v>
      </c>
    </row>
    <row r="93" spans="12:18" ht="17" thickBot="1" x14ac:dyDescent="0.25">
      <c r="L93" s="19" t="s">
        <v>859</v>
      </c>
      <c r="M93" s="20">
        <v>29700</v>
      </c>
      <c r="N93" s="20">
        <v>33500</v>
      </c>
      <c r="O93" s="20">
        <v>37200</v>
      </c>
      <c r="P93" s="20">
        <v>39000</v>
      </c>
      <c r="Q93" s="20">
        <v>42700</v>
      </c>
      <c r="R93" s="20">
        <v>44600</v>
      </c>
    </row>
    <row r="94" spans="12:18" ht="17" thickBot="1" x14ac:dyDescent="0.25">
      <c r="L94" s="19" t="s">
        <v>860</v>
      </c>
      <c r="M94" s="20">
        <v>28800</v>
      </c>
      <c r="N94" s="20">
        <v>32400</v>
      </c>
      <c r="O94" s="20">
        <v>36000</v>
      </c>
      <c r="P94" s="20">
        <v>37800</v>
      </c>
      <c r="Q94" s="20">
        <v>41400</v>
      </c>
      <c r="R94" s="20">
        <v>43200</v>
      </c>
    </row>
    <row r="95" spans="12:18" ht="17" thickBot="1" x14ac:dyDescent="0.25">
      <c r="L95" s="19" t="s">
        <v>861</v>
      </c>
      <c r="M95" s="20">
        <v>27900</v>
      </c>
      <c r="N95" s="20">
        <v>31400</v>
      </c>
      <c r="O95" s="20">
        <v>34900</v>
      </c>
      <c r="P95" s="20">
        <v>36600</v>
      </c>
      <c r="Q95" s="20">
        <v>40100</v>
      </c>
      <c r="R95" s="20">
        <v>41900</v>
      </c>
    </row>
    <row r="96" spans="12:18" ht="17" thickBot="1" x14ac:dyDescent="0.25">
      <c r="L96" s="19" t="s">
        <v>862</v>
      </c>
      <c r="M96" s="20">
        <v>27000</v>
      </c>
      <c r="N96" s="20">
        <v>30400</v>
      </c>
      <c r="O96" s="20">
        <v>33700</v>
      </c>
      <c r="P96" s="20">
        <v>35400</v>
      </c>
      <c r="Q96" s="20">
        <v>38800</v>
      </c>
      <c r="R96" s="20">
        <v>40500</v>
      </c>
    </row>
    <row r="97" spans="12:18" ht="17" thickBot="1" x14ac:dyDescent="0.25">
      <c r="L97" s="19" t="s">
        <v>863</v>
      </c>
      <c r="M97" s="20">
        <v>26100</v>
      </c>
      <c r="N97" s="20">
        <v>29300</v>
      </c>
      <c r="O97" s="20">
        <v>32600</v>
      </c>
      <c r="P97" s="20">
        <v>34200</v>
      </c>
      <c r="Q97" s="20">
        <v>37500</v>
      </c>
      <c r="R97" s="20">
        <v>39100</v>
      </c>
    </row>
    <row r="98" spans="12:18" ht="17" thickBot="1" x14ac:dyDescent="0.25">
      <c r="L98" s="19" t="s">
        <v>864</v>
      </c>
      <c r="M98" s="20">
        <v>25200</v>
      </c>
      <c r="N98" s="20">
        <v>28400</v>
      </c>
      <c r="O98" s="20">
        <v>31600</v>
      </c>
      <c r="P98" s="20">
        <v>33100</v>
      </c>
      <c r="Q98" s="20">
        <v>36300</v>
      </c>
      <c r="R98" s="20">
        <v>37900</v>
      </c>
    </row>
    <row r="99" spans="12:18" ht="17" thickBot="1" x14ac:dyDescent="0.25">
      <c r="L99" s="19" t="s">
        <v>865</v>
      </c>
      <c r="M99" s="20">
        <v>24500</v>
      </c>
      <c r="N99" s="20">
        <v>27600</v>
      </c>
      <c r="O99" s="20">
        <v>30700</v>
      </c>
      <c r="P99" s="20">
        <v>32200</v>
      </c>
      <c r="Q99" s="20">
        <v>35300</v>
      </c>
      <c r="R99" s="20">
        <v>36800</v>
      </c>
    </row>
    <row r="100" spans="12:18" ht="17" thickBot="1" x14ac:dyDescent="0.25">
      <c r="L100" s="19" t="s">
        <v>866</v>
      </c>
      <c r="M100" s="20">
        <v>23800</v>
      </c>
      <c r="N100" s="20">
        <v>26800</v>
      </c>
      <c r="O100" s="20">
        <v>29800</v>
      </c>
      <c r="P100" s="20">
        <v>31300</v>
      </c>
      <c r="Q100" s="20">
        <v>34200</v>
      </c>
      <c r="R100" s="20">
        <v>35700</v>
      </c>
    </row>
    <row r="101" spans="12:18" ht="17" thickBot="1" x14ac:dyDescent="0.25">
      <c r="L101" s="23" t="s">
        <v>867</v>
      </c>
      <c r="M101" s="20">
        <v>23100</v>
      </c>
      <c r="N101" s="20">
        <v>26000</v>
      </c>
      <c r="O101" s="20">
        <v>28900</v>
      </c>
      <c r="P101" s="20">
        <v>30300</v>
      </c>
      <c r="Q101" s="20">
        <v>33200</v>
      </c>
      <c r="R101" s="20">
        <v>34700</v>
      </c>
    </row>
    <row r="102" spans="12:18" ht="17" thickBot="1" x14ac:dyDescent="0.25">
      <c r="L102" s="153"/>
      <c r="M102" s="154"/>
      <c r="N102" s="154"/>
      <c r="O102" s="154"/>
      <c r="P102" s="154"/>
      <c r="Q102" s="154"/>
      <c r="R102" s="155"/>
    </row>
    <row r="103" spans="12:18" ht="17" thickBot="1" x14ac:dyDescent="0.25">
      <c r="L103" s="156" t="s">
        <v>868</v>
      </c>
      <c r="M103" s="157"/>
      <c r="N103" s="157"/>
      <c r="O103" s="157"/>
      <c r="P103" s="157"/>
      <c r="Q103" s="157"/>
      <c r="R103" s="158"/>
    </row>
    <row r="104" spans="12:18" ht="17" thickBot="1" x14ac:dyDescent="0.25">
      <c r="L104" s="159" t="s">
        <v>869</v>
      </c>
      <c r="M104" s="160"/>
      <c r="N104" s="160"/>
      <c r="O104" s="160"/>
      <c r="P104" s="160"/>
      <c r="Q104" s="160"/>
      <c r="R104" s="161"/>
    </row>
    <row r="105" spans="12:18" ht="17" thickBot="1" x14ac:dyDescent="0.25">
      <c r="L105" s="142" t="s">
        <v>870</v>
      </c>
      <c r="M105" s="143"/>
      <c r="N105" s="143"/>
      <c r="O105" s="143"/>
      <c r="P105" s="143"/>
      <c r="Q105" s="143"/>
      <c r="R105" s="144"/>
    </row>
    <row r="106" spans="12:18" x14ac:dyDescent="0.2">
      <c r="L106" s="24"/>
    </row>
  </sheetData>
  <mergeCells count="7">
    <mergeCell ref="L105:R105"/>
    <mergeCell ref="L75:R75"/>
    <mergeCell ref="L76:L77"/>
    <mergeCell ref="M76:R76"/>
    <mergeCell ref="L102:R102"/>
    <mergeCell ref="L103:R103"/>
    <mergeCell ref="L104:R10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Calculator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Erin Covert</dc:creator>
  <cp:lastModifiedBy>Warren Covert</cp:lastModifiedBy>
  <dcterms:created xsi:type="dcterms:W3CDTF">2025-09-14T07:22:05Z</dcterms:created>
  <dcterms:modified xsi:type="dcterms:W3CDTF">2026-04-14T04:20:19Z</dcterms:modified>
</cp:coreProperties>
</file>